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240\leader_2023_2027\2_ΥΛΟΠΟΙΗΣΗ ΣΣ ΚΑΠ_2023_2027\2_ΠΑΑ 2023 - 2027\3_ΥΛΟΠΟΙΗΣΗ\ΥΠΟΠΑΡΕΜΒΑΣΗ_77_41\1_ΔΗΜΟΣΙΕΣ ΠΑΡΕΜΒΑΣΕΙΣ\3_1η ΠΡΟΣΚΛΗΣΗ ΔΗΜΟΣΙΩΝ\1_ΠΡΟΣΚΛΗΣΗ\05_ΠΡΟΣΚΛΗΣΗ\ΠΕ-77-4.1_EL_029Δ_2026_1\"/>
    </mc:Choice>
  </mc:AlternateContent>
  <xr:revisionPtr revIDLastSave="0" documentId="13_ncr:1_{85EFA9BF-1A3B-4E95-BA7E-ADFA771BB640}" xr6:coauthVersionLast="47" xr6:coauthVersionMax="47" xr10:uidLastSave="{00000000-0000-0000-0000-000000000000}"/>
  <bookViews>
    <workbookView xWindow="-120" yWindow="-120" windowWidth="20730" windowHeight="11160" tabRatio="669" firstSheet="2" activeTab="5" xr2:uid="{6333E830-5877-44B1-AB3E-10EB2EBF8AD4}"/>
  </bookViews>
  <sheets>
    <sheet name="Ι. ΑΠΛΟΠΟΙΗΜΕΝΟ ΚΟΣΤΟΣ " sheetId="2" r:id="rId1"/>
    <sheet name="ΙΙ. ΕΚΣΥΓΧΡΟΝΙΣΜΟΣ ΚΤΙΡΙΑΚΑ" sheetId="1" r:id="rId2"/>
    <sheet name="ΙΙΙ. ΠΡΟΫΠΟΛΟΓΙΣΜΟΣ ΠΡΑΞΗΣ" sheetId="3" r:id="rId3"/>
    <sheet name="ΙV. ΠΕΡΙΒΑΛΛΩΝ ΧΩΡΟΣ " sheetId="5" r:id="rId4"/>
    <sheet name="V. ΕΚΔΗΛΩΣΕΙΣ" sheetId="6" r:id="rId5"/>
    <sheet name="VI. ΣΥΓΚΕΝΤΡΩΤΙΚΟΣ" sheetId="4" r:id="rId6"/>
  </sheets>
  <definedNames>
    <definedName name="_xlnm.Print_Area" localSheetId="5">'VI. ΣΥΓΚΕΝΤΡΩΤΙΚΟΣ'!$A$1:$K$33</definedName>
    <definedName name="_xlnm.Print_Area" localSheetId="3">'ΙV. ΠΕΡΙΒΑΛΛΩΝ ΧΩΡΟΣ '!$A$1:$H$31</definedName>
    <definedName name="_xlnm.Print_Area" localSheetId="1">'ΙΙ. ΕΚΣΥΓΧΡΟΝΙΣΜΟΣ ΚΤΙΡΙΑΚΑ'!$A$1:$I$35</definedName>
    <definedName name="_xlnm.Print_Area" localSheetId="2">'ΙΙΙ. ΠΡΟΫΠΟΛΟΓΙΣΜΟΣ ΠΡΑΞΗΣ'!$A$1:$K$68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3" l="1"/>
  <c r="F56" i="3"/>
  <c r="G56" i="3" s="1"/>
  <c r="H56" i="3" s="1"/>
  <c r="F57" i="3"/>
  <c r="G57" i="3" s="1"/>
  <c r="H57" i="3" s="1"/>
  <c r="F58" i="3"/>
  <c r="G58" i="3"/>
  <c r="H58" i="3" s="1"/>
  <c r="F59" i="3"/>
  <c r="G59" i="3" s="1"/>
  <c r="H59" i="3" s="1"/>
  <c r="F64" i="3"/>
  <c r="G64" i="3" s="1"/>
  <c r="H64" i="3" s="1"/>
  <c r="F65" i="3"/>
  <c r="G65" i="3" s="1"/>
  <c r="H65" i="3" s="1"/>
  <c r="F66" i="3"/>
  <c r="G66" i="3"/>
  <c r="H66" i="3" s="1"/>
  <c r="F67" i="3"/>
  <c r="G67" i="3"/>
  <c r="H67" i="3"/>
  <c r="F63" i="3"/>
  <c r="G63" i="3" s="1"/>
  <c r="F61" i="3"/>
  <c r="F60" i="3" s="1"/>
  <c r="F55" i="3"/>
  <c r="G55" i="3" s="1"/>
  <c r="F46" i="3"/>
  <c r="G46" i="3" s="1"/>
  <c r="H46" i="3" s="1"/>
  <c r="F47" i="3"/>
  <c r="G47" i="3" s="1"/>
  <c r="H47" i="3" s="1"/>
  <c r="F48" i="3"/>
  <c r="G48" i="3"/>
  <c r="H48" i="3" s="1"/>
  <c r="F49" i="3"/>
  <c r="G49" i="3"/>
  <c r="H49" i="3"/>
  <c r="F50" i="3"/>
  <c r="G50" i="3" s="1"/>
  <c r="H50" i="3" s="1"/>
  <c r="F51" i="3"/>
  <c r="G51" i="3" s="1"/>
  <c r="H51" i="3" s="1"/>
  <c r="F52" i="3"/>
  <c r="G52" i="3"/>
  <c r="H52" i="3" s="1"/>
  <c r="F53" i="3"/>
  <c r="G53" i="3"/>
  <c r="H53" i="3"/>
  <c r="F45" i="3"/>
  <c r="G45" i="3" s="1"/>
  <c r="F43" i="3"/>
  <c r="G43" i="3"/>
  <c r="H43" i="3"/>
  <c r="F42" i="3"/>
  <c r="G42" i="3"/>
  <c r="F40" i="3"/>
  <c r="G40" i="3" s="1"/>
  <c r="F37" i="3"/>
  <c r="G37" i="3"/>
  <c r="H37" i="3"/>
  <c r="F38" i="3"/>
  <c r="G38" i="3" s="1"/>
  <c r="H38" i="3" s="1"/>
  <c r="F36" i="3"/>
  <c r="F33" i="3"/>
  <c r="G33" i="3"/>
  <c r="H33" i="3"/>
  <c r="F34" i="3"/>
  <c r="G34" i="3" s="1"/>
  <c r="H34" i="3" s="1"/>
  <c r="F32" i="3"/>
  <c r="G32" i="3" s="1"/>
  <c r="F27" i="3"/>
  <c r="G27" i="3"/>
  <c r="H27" i="3"/>
  <c r="F28" i="3"/>
  <c r="G28" i="3" s="1"/>
  <c r="H28" i="3" s="1"/>
  <c r="F29" i="3"/>
  <c r="G29" i="3"/>
  <c r="H29" i="3" s="1"/>
  <c r="F30" i="3"/>
  <c r="G30" i="3"/>
  <c r="H30" i="3"/>
  <c r="F26" i="3"/>
  <c r="F14" i="3"/>
  <c r="G14" i="3" s="1"/>
  <c r="F15" i="3"/>
  <c r="G15" i="3" s="1"/>
  <c r="H15" i="3" s="1"/>
  <c r="F16" i="3"/>
  <c r="G16" i="3"/>
  <c r="H16" i="3" s="1"/>
  <c r="F17" i="3"/>
  <c r="G17" i="3"/>
  <c r="H17" i="3"/>
  <c r="F18" i="3"/>
  <c r="G18" i="3" s="1"/>
  <c r="H18" i="3" s="1"/>
  <c r="F19" i="3"/>
  <c r="G19" i="3" s="1"/>
  <c r="H19" i="3" s="1"/>
  <c r="F20" i="3"/>
  <c r="G20" i="3"/>
  <c r="H20" i="3" s="1"/>
  <c r="F21" i="3"/>
  <c r="G21" i="3"/>
  <c r="H21" i="3"/>
  <c r="F22" i="3"/>
  <c r="G22" i="3" s="1"/>
  <c r="H22" i="3" s="1"/>
  <c r="F23" i="3"/>
  <c r="G23" i="3" s="1"/>
  <c r="H23" i="3" s="1"/>
  <c r="H13" i="3"/>
  <c r="G13" i="3"/>
  <c r="F13" i="3"/>
  <c r="D33" i="1"/>
  <c r="I15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H33" i="1"/>
  <c r="E1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15" i="1"/>
  <c r="I13" i="1"/>
  <c r="D25" i="4"/>
  <c r="C25" i="4"/>
  <c r="E20" i="4" s="1"/>
  <c r="J25" i="4"/>
  <c r="K25" i="4"/>
  <c r="F20" i="6"/>
  <c r="G20" i="6" s="1"/>
  <c r="H20" i="6" s="1"/>
  <c r="F22" i="6"/>
  <c r="G22" i="6" s="1"/>
  <c r="F21" i="6"/>
  <c r="F19" i="6"/>
  <c r="G19" i="6" s="1"/>
  <c r="H19" i="6" s="1"/>
  <c r="F18" i="6"/>
  <c r="F17" i="6"/>
  <c r="G17" i="6" s="1"/>
  <c r="F16" i="6"/>
  <c r="F15" i="6"/>
  <c r="G15" i="6" s="1"/>
  <c r="I14" i="6"/>
  <c r="F22" i="5"/>
  <c r="F21" i="5"/>
  <c r="G21" i="5" s="1"/>
  <c r="H21" i="5" s="1"/>
  <c r="F20" i="5"/>
  <c r="F19" i="5"/>
  <c r="F18" i="5"/>
  <c r="F17" i="5"/>
  <c r="G17" i="5" s="1"/>
  <c r="H17" i="5" s="1"/>
  <c r="F16" i="5"/>
  <c r="G16" i="5" s="1"/>
  <c r="F15" i="5"/>
  <c r="F14" i="5"/>
  <c r="F13" i="5"/>
  <c r="G13" i="5" s="1"/>
  <c r="I62" i="3"/>
  <c r="F62" i="3"/>
  <c r="I60" i="3"/>
  <c r="I54" i="3"/>
  <c r="I44" i="3"/>
  <c r="I41" i="3"/>
  <c r="I39" i="3"/>
  <c r="F39" i="3"/>
  <c r="I35" i="3"/>
  <c r="I31" i="3"/>
  <c r="I25" i="3"/>
  <c r="I12" i="3"/>
  <c r="K9" i="2"/>
  <c r="F37" i="2"/>
  <c r="C37" i="2"/>
  <c r="F36" i="2"/>
  <c r="C36" i="2"/>
  <c r="F35" i="2"/>
  <c r="C35" i="2"/>
  <c r="F34" i="2"/>
  <c r="C34" i="2"/>
  <c r="F33" i="2"/>
  <c r="C33" i="2"/>
  <c r="F32" i="2"/>
  <c r="C32" i="2"/>
  <c r="F30" i="2"/>
  <c r="C30" i="2"/>
  <c r="F29" i="2"/>
  <c r="C29" i="2"/>
  <c r="F28" i="2"/>
  <c r="C28" i="2"/>
  <c r="F27" i="2"/>
  <c r="C27" i="2"/>
  <c r="F26" i="2"/>
  <c r="C26" i="2"/>
  <c r="F25" i="2"/>
  <c r="C25" i="2"/>
  <c r="F24" i="2"/>
  <c r="C24" i="2"/>
  <c r="F23" i="2"/>
  <c r="C23" i="2"/>
  <c r="F22" i="2"/>
  <c r="C22" i="2"/>
  <c r="E15" i="4" l="1"/>
  <c r="F12" i="3"/>
  <c r="G24" i="3"/>
  <c r="H24" i="3" s="1"/>
  <c r="H63" i="3"/>
  <c r="H62" i="3" s="1"/>
  <c r="G62" i="3"/>
  <c r="G61" i="3"/>
  <c r="H55" i="3"/>
  <c r="H54" i="3" s="1"/>
  <c r="G54" i="3"/>
  <c r="F54" i="3"/>
  <c r="F44" i="3"/>
  <c r="H45" i="3"/>
  <c r="H44" i="3" s="1"/>
  <c r="G44" i="3"/>
  <c r="H42" i="3"/>
  <c r="H41" i="3" s="1"/>
  <c r="G41" i="3"/>
  <c r="F41" i="3"/>
  <c r="H40" i="3"/>
  <c r="H39" i="3" s="1"/>
  <c r="G39" i="3"/>
  <c r="F35" i="3"/>
  <c r="G36" i="3"/>
  <c r="F31" i="3"/>
  <c r="H32" i="3"/>
  <c r="H31" i="3" s="1"/>
  <c r="G31" i="3"/>
  <c r="F25" i="3"/>
  <c r="G26" i="3"/>
  <c r="H14" i="3"/>
  <c r="E19" i="4"/>
  <c r="I68" i="3"/>
  <c r="E18" i="4"/>
  <c r="E17" i="4"/>
  <c r="E16" i="4"/>
  <c r="E24" i="4"/>
  <c r="E25" i="4"/>
  <c r="E23" i="4"/>
  <c r="E22" i="4"/>
  <c r="E21" i="4"/>
  <c r="H25" i="4"/>
  <c r="G25" i="4"/>
  <c r="F25" i="4"/>
  <c r="I25" i="4"/>
  <c r="H15" i="6"/>
  <c r="G21" i="6"/>
  <c r="H21" i="6" s="1"/>
  <c r="F14" i="6"/>
  <c r="F23" i="6" s="1"/>
  <c r="H22" i="6"/>
  <c r="I22" i="6" s="1"/>
  <c r="I23" i="6" s="1"/>
  <c r="G18" i="6"/>
  <c r="H18" i="6" s="1"/>
  <c r="H17" i="6"/>
  <c r="G16" i="6"/>
  <c r="H16" i="6" s="1"/>
  <c r="F23" i="5"/>
  <c r="C25" i="5" s="1"/>
  <c r="C27" i="5" s="1"/>
  <c r="G20" i="5"/>
  <c r="H20" i="5" s="1"/>
  <c r="H16" i="5"/>
  <c r="H13" i="5"/>
  <c r="G14" i="5"/>
  <c r="H14" i="5" s="1"/>
  <c r="G18" i="5"/>
  <c r="H18" i="5" s="1"/>
  <c r="G22" i="5"/>
  <c r="H22" i="5" s="1"/>
  <c r="G15" i="5"/>
  <c r="H15" i="5" s="1"/>
  <c r="G19" i="5"/>
  <c r="H19" i="5" s="1"/>
  <c r="G12" i="3" l="1"/>
  <c r="F68" i="3"/>
  <c r="H12" i="3"/>
  <c r="H61" i="3"/>
  <c r="H60" i="3" s="1"/>
  <c r="G60" i="3"/>
  <c r="H36" i="3"/>
  <c r="H35" i="3" s="1"/>
  <c r="G35" i="3"/>
  <c r="H26" i="3"/>
  <c r="H25" i="3" s="1"/>
  <c r="G25" i="3"/>
  <c r="G68" i="3" s="1"/>
  <c r="G14" i="6"/>
  <c r="G23" i="6" s="1"/>
  <c r="H14" i="6"/>
  <c r="H23" i="6" s="1"/>
  <c r="H23" i="5"/>
  <c r="G23" i="5"/>
  <c r="H68" i="3" l="1"/>
  <c r="C18" i="2"/>
  <c r="C17" i="2"/>
  <c r="C16" i="2"/>
  <c r="E16" i="2" s="1"/>
  <c r="C14" i="2"/>
  <c r="E14" i="2" s="1"/>
  <c r="C13" i="2"/>
  <c r="E13" i="2" s="1"/>
  <c r="C12" i="2"/>
  <c r="E12" i="2" s="1"/>
  <c r="G33" i="1"/>
  <c r="C33" i="1"/>
  <c r="G12" i="2" l="1"/>
  <c r="K12" i="2"/>
  <c r="G14" i="2"/>
  <c r="K14" i="2"/>
  <c r="F18" i="2"/>
  <c r="D13" i="2"/>
  <c r="H13" i="2"/>
  <c r="K13" i="2"/>
  <c r="L16" i="2"/>
  <c r="K16" i="2"/>
  <c r="D17" i="2"/>
  <c r="H17" i="2" s="1"/>
  <c r="E18" i="2"/>
  <c r="E17" i="2"/>
  <c r="K17" i="2" s="1"/>
  <c r="D14" i="2"/>
  <c r="H14" i="2" s="1"/>
  <c r="F14" i="2"/>
  <c r="L14" i="2" s="1"/>
  <c r="F17" i="2"/>
  <c r="G17" i="2"/>
  <c r="D12" i="2"/>
  <c r="H12" i="2" s="1"/>
  <c r="F13" i="2"/>
  <c r="I13" i="2" s="1"/>
  <c r="G13" i="2"/>
  <c r="F16" i="2"/>
  <c r="D16" i="2"/>
  <c r="H16" i="2" s="1"/>
  <c r="G16" i="2"/>
  <c r="M16" i="2" s="1"/>
  <c r="D18" i="2"/>
  <c r="H18" i="2" s="1"/>
  <c r="F12" i="2"/>
  <c r="L12" i="2" s="1"/>
  <c r="G18" i="2"/>
  <c r="I16" i="2" l="1"/>
  <c r="L13" i="2"/>
  <c r="J17" i="2"/>
  <c r="M18" i="2"/>
  <c r="M14" i="2"/>
  <c r="L18" i="2"/>
  <c r="M12" i="2"/>
  <c r="J12" i="2"/>
  <c r="I17" i="2"/>
  <c r="M17" i="2"/>
  <c r="M13" i="2"/>
  <c r="I12" i="2"/>
  <c r="L17" i="2"/>
  <c r="I18" i="2"/>
  <c r="K18" i="2"/>
  <c r="J18" i="2"/>
  <c r="I14" i="2"/>
  <c r="J14" i="2"/>
  <c r="J16" i="2"/>
  <c r="J13" i="2"/>
</calcChain>
</file>

<file path=xl/sharedStrings.xml><?xml version="1.0" encoding="utf-8"?>
<sst xmlns="http://schemas.openxmlformats.org/spreadsheetml/2006/main" count="410" uniqueCount="244">
  <si>
    <t xml:space="preserve">ΕΠΙΣΚΕΥΕΣ - ΑΝΑΚΑΙΝΙΣΕΙΣ ΥΦΙΣΤΑΜΕΝΩΝ ΚΑΤΑΣΚΕΥΩΝ </t>
  </si>
  <si>
    <t xml:space="preserve"> ΜΕ ΣΚΕΛΕΤΟ ΟΠΛΙΣΜΕΝΟΥ ΣΚΥΡΟΔΕΜΑΤΟΣ </t>
  </si>
  <si>
    <t>ΜΕ ΜΕΤΑΛΛΙΚΟ ΣΚΕΛΕΤΟ</t>
  </si>
  <si>
    <t>Α/Α</t>
  </si>
  <si>
    <t xml:space="preserve">ΕΡΓΑΣΙΑ </t>
  </si>
  <si>
    <t>ΠΟΣΟΣΤΟ ΣΥΜΜΕΤΟΧΗΣ (%) ΣΤΟ ΚΟΣΤΟΣ</t>
  </si>
  <si>
    <t>ΠΟΣΟΣΤΟ ΕΚΤΕΛΕΣΗΣ ΕΡΓΑΣΙΩΝ (%) ΣΤΟ ΣΥΝΟΛΟ (ΒΑΣΕΙ ΠΡΟΜΕΤΡΗΣΕΩΝ Η ΑΛΛΗΣ ΜΕΘΟΔΟΥ)*</t>
  </si>
  <si>
    <t xml:space="preserve">Εκσκαφές - χωματουργικά </t>
  </si>
  <si>
    <t>2.1</t>
  </si>
  <si>
    <t xml:space="preserve">Σκελετός οπλισμένου σκυροδέματος </t>
  </si>
  <si>
    <t>2.2</t>
  </si>
  <si>
    <t xml:space="preserve">Σκελετός μεταλλικός </t>
  </si>
  <si>
    <t xml:space="preserve">Τοιχοποιίες </t>
  </si>
  <si>
    <t xml:space="preserve">Επιχρίσματα </t>
  </si>
  <si>
    <t>Δάπεδα</t>
  </si>
  <si>
    <t xml:space="preserve">Μαρμαρικές εργασίες </t>
  </si>
  <si>
    <t xml:space="preserve">Επενδύσεις τοίχων </t>
  </si>
  <si>
    <t xml:space="preserve">Χρωματισμοί </t>
  </si>
  <si>
    <t xml:space="preserve">Είδη υγιεινής </t>
  </si>
  <si>
    <t>Ξυλουργικές εργασίες (πόρτες - ντουλάπες κ.λπ)</t>
  </si>
  <si>
    <t xml:space="preserve">Εξωτερικά κουφώματα </t>
  </si>
  <si>
    <t xml:space="preserve">Υαλοπίνακες </t>
  </si>
  <si>
    <t xml:space="preserve">Μονώσεις - Στεγανώσεις </t>
  </si>
  <si>
    <t xml:space="preserve">Σιδηρουργικές εργασίες </t>
  </si>
  <si>
    <t xml:space="preserve">Υδραυλικές εργασίες </t>
  </si>
  <si>
    <t xml:space="preserve">Ηλεκτρολογικές εργασίες </t>
  </si>
  <si>
    <t xml:space="preserve">Λοιπές εργασίες (τζάκι, πόμολα, κ.λπ) </t>
  </si>
  <si>
    <t xml:space="preserve">ΠΕΡΙΟΧΗ Ι: </t>
  </si>
  <si>
    <t xml:space="preserve">ΠΕΡΙΟΧΗ ΙΙ: </t>
  </si>
  <si>
    <t xml:space="preserve">ΠΕΡΙΟΧΗ ΙΙΙ: </t>
  </si>
  <si>
    <t xml:space="preserve">Δήμος Σαλαμίνας, Δήμος Αίγινας </t>
  </si>
  <si>
    <t>Δήμος Τροιζηνίας - Μεθάνων</t>
  </si>
  <si>
    <t xml:space="preserve">Δήμος Αγκιστρίου, Δήμος Κυθήρων - Αντικυθήρων, Δήμος Πόρου, Δήμος Σπετσών, Δήμος Ύδρας </t>
  </si>
  <si>
    <t>*6%</t>
  </si>
  <si>
    <t>*12%</t>
  </si>
  <si>
    <t xml:space="preserve">Ως ανωτέρω </t>
  </si>
  <si>
    <t xml:space="preserve">ΕΚΣΥΓΧΡΟΝΙΣΜΟΣ                                                                        ΚΑΤΑΛΥΜΑΤΑ - ΥΠΗΡΕΣΙΕΣ </t>
  </si>
  <si>
    <t xml:space="preserve">ΥΠΗΡΕΣΙΕΣ - ΤΑΒΕΡΝΕΣ, ΠΑΙΔΙΚΟΙ ΣΤΑΘΜΟΙ </t>
  </si>
  <si>
    <t>Είδος</t>
  </si>
  <si>
    <t>Χρήση χώρου</t>
  </si>
  <si>
    <t>Κόστος €/τ.μ.
τιμή βάσης (έτους 2025)</t>
  </si>
  <si>
    <t xml:space="preserve">Προσαυξήσεις στη τιμή βάσης ανά τ.μ. </t>
  </si>
  <si>
    <t>Τιμές με τις προσαυξήσεις</t>
  </si>
  <si>
    <t>Ειδικές απαιτήσεις θεμελίωσης (συν 6%)</t>
  </si>
  <si>
    <t>Τεχνολογίες βιοκλιματικού κτιρίου (συν 6%)</t>
  </si>
  <si>
    <t>Περιοχή + θεμελίωση ή βιοκλιματικό</t>
  </si>
  <si>
    <t>Περιοχή + θεμελίωση + βιοκλιματικό</t>
  </si>
  <si>
    <t>ΝΕΕΣ ΚΤΙΡΙΑΚΕΣ ΥΠΟΔΟΜΕΣ</t>
  </si>
  <si>
    <t>Νέες κτιριακές υποδομές με σκελετό οπλισμένου σκυροδέματος</t>
  </si>
  <si>
    <t>Συμβατικού τύπου</t>
  </si>
  <si>
    <t>Κύριοι Χώροι (εντός Σ.Δ.)</t>
  </si>
  <si>
    <t>Υπόγεια – βοηθητικές χρήσεις</t>
  </si>
  <si>
    <t>Ημιυπαίθριοι χώροι</t>
  </si>
  <si>
    <t>Νέες κτιριακές υποδομές με μεταλλικό σκελετό</t>
  </si>
  <si>
    <t>Περιοχή
 ΑΙΓΙΝΑ, ΣΑΛΑΜΙΝΑ (συν 6%)</t>
  </si>
  <si>
    <t>L41.01</t>
  </si>
  <si>
    <t>L41.02</t>
  </si>
  <si>
    <t>L41.03</t>
  </si>
  <si>
    <t>L41.04</t>
  </si>
  <si>
    <t>L41.05</t>
  </si>
  <si>
    <t>L41.06</t>
  </si>
  <si>
    <t>L41.07</t>
  </si>
  <si>
    <t>L41.08</t>
  </si>
  <si>
    <t>L41.09</t>
  </si>
  <si>
    <t>L41.10</t>
  </si>
  <si>
    <t xml:space="preserve">Κτιριακές εγκαταστάσεις και έργα υποδομής και περιβάλλοντος χώρου </t>
  </si>
  <si>
    <t xml:space="preserve">Μηχανολογικός εξοπλισμός </t>
  </si>
  <si>
    <t xml:space="preserve">Λοιπός εξοπλισμός </t>
  </si>
  <si>
    <t>Εξοπλισμός ΑΠΕ</t>
  </si>
  <si>
    <t xml:space="preserve">Δαπάνη αγοράς αυτοκινήτου </t>
  </si>
  <si>
    <t xml:space="preserve">Δαπάνη υποβολής φακέλου και τεχνική στήριξη για την υλοποίηση του έργου </t>
  </si>
  <si>
    <t xml:space="preserve">Δαπάνες ενημέρωσης προβολής </t>
  </si>
  <si>
    <t xml:space="preserve">Δαπάνες απόκτησης γης </t>
  </si>
  <si>
    <t xml:space="preserve">Μελέτες για την έκδοση οικοδομικής άδειας και λοιπές μελέτες για την εκτέλεση του έργου </t>
  </si>
  <si>
    <t xml:space="preserve">Οργάνωση πολιτιστικών δρώμενων </t>
  </si>
  <si>
    <t>Μ.Μ.</t>
  </si>
  <si>
    <t xml:space="preserve">ΚΑΤΗΓΟΡΙΑ ΔΑΠΑΝΗΣ </t>
  </si>
  <si>
    <t xml:space="preserve">ΠΟΣΟΤΗΤΑ </t>
  </si>
  <si>
    <t xml:space="preserve">ΤΙΜΗ ΜΟΝΑΔΑΣ </t>
  </si>
  <si>
    <t xml:space="preserve">ΠΟΣΟ </t>
  </si>
  <si>
    <t xml:space="preserve">ΦΠΑ </t>
  </si>
  <si>
    <t xml:space="preserve">ΣΥΝΟΛΟ </t>
  </si>
  <si>
    <t xml:space="preserve">ΑΙΤΟΥΜΕΝΟΣ Π/Υ </t>
  </si>
  <si>
    <t>ΣΧΕΤΙΚΟ ΔΙΚΑΙΟΛΟΓΗΤΙΚΟ</t>
  </si>
  <si>
    <t xml:space="preserve">ΔΙΕΥΚΡΙΝΙΣΕΙΣ </t>
  </si>
  <si>
    <t xml:space="preserve">Το σύνολο δεν θα πρέπει να υπερβαίνει τις 4.000,00€ (συμπ. ΦΠΑ). Δεν απαιτούνται προσφορές. </t>
  </si>
  <si>
    <t xml:space="preserve">Σχεδιασμός και παραγωγή πληροφοριακού και διαφημιστικού υλικού </t>
  </si>
  <si>
    <t xml:space="preserve">Δημιουργία ντοκιμαντέρ </t>
  </si>
  <si>
    <t xml:space="preserve">Διαφημιστικές καταχωρήσεις </t>
  </si>
  <si>
    <t>Αξιοποίηση διαδικτύου</t>
  </si>
  <si>
    <t xml:space="preserve">Διεξαγωγή ημερίδων - εκδηλώσεων ενημέρωσης και προβολής </t>
  </si>
  <si>
    <t>…</t>
  </si>
  <si>
    <t xml:space="preserve">Ανάπτυξη λογισμικού </t>
  </si>
  <si>
    <t xml:space="preserve">Δημιουργία ιστοσελίδας </t>
  </si>
  <si>
    <t xml:space="preserve">Δαπάνες προβολής </t>
  </si>
  <si>
    <t>Άλλο (…)</t>
  </si>
  <si>
    <t xml:space="preserve">Μίσθωση χώρου </t>
  </si>
  <si>
    <t xml:space="preserve">Μίσθωση εξοπλισμού  </t>
  </si>
  <si>
    <t xml:space="preserve">Διαμόρφωση χώρων </t>
  </si>
  <si>
    <t xml:space="preserve">Συμμετοχή συγκροτημάτων </t>
  </si>
  <si>
    <t xml:space="preserve">Έως το 10% του συνολικού αιτούμενου π/υ της πράξης </t>
  </si>
  <si>
    <t xml:space="preserve">Υποβολή φακέλου </t>
  </si>
  <si>
    <t xml:space="preserve">Τεχνική στήριξη για την υλοποίηση της πράξης </t>
  </si>
  <si>
    <t>αποκ.</t>
  </si>
  <si>
    <t xml:space="preserve">Μελέτη για έκδοση οικοδομικής άδειας </t>
  </si>
  <si>
    <t xml:space="preserve">Μελέτες εφαρμογής και πιστοποίησης συστημάτων ποιότητας </t>
  </si>
  <si>
    <t xml:space="preserve">Μελέτη - καταγραφή στοιχείων του φυσικού περιβάλλοντος </t>
  </si>
  <si>
    <t>Έρευνες, καταγραφή στοιχείων (πολιτιστικά, ιστορικά, λαογραφικά, κλπ)</t>
  </si>
  <si>
    <t xml:space="preserve">Δεν απαιτούνται προσφορές </t>
  </si>
  <si>
    <t>….</t>
  </si>
  <si>
    <t xml:space="preserve">Απαιτούνται προσφορές </t>
  </si>
  <si>
    <t xml:space="preserve">Υποσταθμός μέσης τάσης </t>
  </si>
  <si>
    <t xml:space="preserve">Κλιματισμός - θέρμανση </t>
  </si>
  <si>
    <t xml:space="preserve">Πυροπροστασία </t>
  </si>
  <si>
    <t xml:space="preserve">Ανελκυστήρας (καμπίνα και μηχανοστάσιο) </t>
  </si>
  <si>
    <t xml:space="preserve">Απλοποιημένο κόστος </t>
  </si>
  <si>
    <t xml:space="preserve">Εξοπλισμός γραφείου </t>
  </si>
  <si>
    <t>Οπτικοακουστικά μέσα</t>
  </si>
  <si>
    <t xml:space="preserve">Για πράξεις κοινωνικού και περιβαλλοντικού χαρακτήρα. </t>
  </si>
  <si>
    <t xml:space="preserve">Περιοχή                                       ΑΓΚΙΣΤΡΙ, ΠΟΡΟΣ, ΚΥΘΗΡΑ, ΣΠΕΤΣΕΣ, ΥΔΡΑ (συν 12%) </t>
  </si>
  <si>
    <r>
      <t xml:space="preserve">ΕΠΙΣΚΕΥΕΣ - ΑΝΑΚΑΙΝΙΣΕΙΣ ΥΦΙΣΤΑΜΕΝΩΝ ΚΑΤΑΣΚΕΥΩΝ
</t>
    </r>
    <r>
      <rPr>
        <b/>
        <i/>
        <sz val="10"/>
        <color rgb="FF000000"/>
        <rFont val="Calibri"/>
        <family val="2"/>
        <charset val="161"/>
        <scheme val="minor"/>
      </rPr>
      <t>(βάσει Κεφαλαίου Ι.Α.3 "Εκσυγχρονισμός υφιστάμενων κατασκευών" του "Οδηγού απλοποιημένου κόστους κτιριακών κατασκευών")</t>
    </r>
  </si>
  <si>
    <t>Τιμή μετά τις προσαυξήσεις λόγω, περιοχής κλπ</t>
  </si>
  <si>
    <t>Ποσοστό συμμετοχής (%) στο κόστος (σκελετός οπλισμένου σκυροδέματος) *</t>
  </si>
  <si>
    <t>Τελική τιμή απλοποιημένου κόστους ανά τ/μ.</t>
  </si>
  <si>
    <t>Επισκευές - ανακαινίσεις υφιστάμενων κατασκευών με σκελετό οπλισμένου σκυροδέματος</t>
  </si>
  <si>
    <t>Παραδοσιακά 
(15 % πλέον συμβατικού)</t>
  </si>
  <si>
    <t>Διατηρητέα 
(30 % πλέον συμβατικού)</t>
  </si>
  <si>
    <t>Επισκευές - ανακαινίσεις υφιστάμενων κατασκευών με μεταλλικό σκελετό</t>
  </si>
  <si>
    <t>-</t>
  </si>
  <si>
    <t>*</t>
  </si>
  <si>
    <r>
      <t xml:space="preserve">ΠΕΡΙΒΑΛΛΩΝ ΧΩΡΟΣ
</t>
    </r>
    <r>
      <rPr>
        <b/>
        <i/>
        <sz val="10"/>
        <color theme="1"/>
        <rFont val="Calibri"/>
        <family val="2"/>
        <charset val="161"/>
      </rPr>
      <t>(βάσει της Κατηγορίας "4. Υπηρεσίες - ταβέρνες, παιδικοί σταθμοί κλπ" του "Οδηγού απλοποιημένου κόστους κτιριακών κατασκευών)</t>
    </r>
  </si>
  <si>
    <t>Διαμόρφωση περιβάλλοντος χώρου</t>
  </si>
  <si>
    <t>Ο υπολογισμός του πρότυπου κόστους είναι: 
Εμβαδόν Οικοπέδου - Πραγματοποιούμενη κάλυψη κτιρίων = Εμβαδόν Ακάλυπτου Περιβάλλοντος Χώρου (ΕΑΠΧ) επί της τιμής εφαρμογής ανά τετραγωνικό (έως 100€/τ.μ.)</t>
  </si>
  <si>
    <t xml:space="preserve">Να σημειωθεί ότι για την υποβολή της σχετικής δαπάνης, απαιτείται να συμπληρωθεί ο αναλυτικός προϋπολογισμός περιβάλλοντος χώρου βάσει του υποδείγματος, με υπογραφή του μηχανικού του έργου. </t>
  </si>
  <si>
    <r>
      <t xml:space="preserve">L41.02  ΜΗΧΑΝΟΛΟΓΙΚΟΣ ΕΞΟΠΛΙΣΜΟΣ
</t>
    </r>
    <r>
      <rPr>
        <b/>
        <i/>
        <sz val="10"/>
        <color theme="1"/>
        <rFont val="Calibri"/>
        <family val="2"/>
        <charset val="161"/>
      </rPr>
      <t>(βάσει της Κατηγορίας "4. Υπηρεσίες - ταβέρνες, παιδικοί σταθμοί κλπ" του "Οδηγού απλοποιημένου κόστους κτιριακών κατασκευών)</t>
    </r>
  </si>
  <si>
    <t>Υπολογισμός πρότυπου κόστους</t>
  </si>
  <si>
    <t>Υποσταθμός μέσης τάσης (Υ/Σ Μ.Τ.)</t>
  </si>
  <si>
    <t>90,00€ / KVA</t>
  </si>
  <si>
    <t>Κλιματισμός - Θέρμανση</t>
  </si>
  <si>
    <t>Εμβαδόν κλιματιζόμενης επιφάνειας x 700 BTU x 0,100 €</t>
  </si>
  <si>
    <t>Πυροπροστασία</t>
  </si>
  <si>
    <t>Εμβαδόν δόμησης x 40 €/τ.μ.</t>
  </si>
  <si>
    <t>ΛΟΙΠΟΙ ΠΕΡΙΟΡΙΣΜΟΙ / ΠΡΟΫΠΟΘΕΣΕΙΣ ΕΥΛΟΓΟΥ ΚΟΣΤΟΥΣ ΒΑΣΕΙ Υ.Α.</t>
  </si>
  <si>
    <t>Ι. Αναφορικά με τις δαπάνες που αφορούν σε όλες τις κατηγορίες μελετών και λοιπών υποστηρικτικών ενεργειών , το ύψος τους (χωρίς ΦΠΑ) ορίζεται σε:</t>
  </si>
  <si>
    <t>1. Δαπάνη υποβολής φακέλου και τεχνική στήριξη για την υλοποίηση του έργου (παρακολούθηση της διοίκησης του επενδυτικού σχεδίου) και έως το ποσό των 4.000€.</t>
  </si>
  <si>
    <t>2. Μελέτη για την έκδοση της οικοδομικής άδειας και λοιπές μελέτες για την εκτέλεση του έργου, καθώς και δαπάνες προβολής και προώθησης σε ποσοστό έως το 12% του προτεινόμενου προϋπολογισμού της πράξης. Για ειδικές κατηγορίες πράξεων και κατόπιν σχετικής τεκμηρίωσης το ανωτέρω ποσοστό μπορεί να διαφοροποιηθεί, μετά και από τη σύμφωνη γνώμη της ΕΥΕ ΠΑΑ.</t>
  </si>
  <si>
    <t>ΙΙ. Για την τεκμηρίωση του εύλογου κόστους τα κάθε δαπάνης, ο υποψήφιος δικαιούχος προσκομίζει αποδεικτικά στοιχεία, σύμφωνα με τα οριζόμενα στο συνημμένο "Α. Οδηγός αιτήσεων στήριξης" (Κεφάλαιο 2) της πρόσκλησης.</t>
  </si>
  <si>
    <t xml:space="preserve">L41.01 ΚΤΙΡΙΑΚΕΣ ΕΓΚΑΤΑΣΤΑΣΕΙΣ &amp; ΕΡΓΑ ΥΠΟΔΟΜΗΣ &amp; ΠΕΡΙΒΑΛΛΟΝΤΟΣ ΧΩΡΟΥ </t>
  </si>
  <si>
    <t>Περιοχή ΑΙΓΙΝΑ, ΣΑΛΑΜΙΝΑ (συν 6%)</t>
  </si>
  <si>
    <t xml:space="preserve">ΤΙΜΕΣ ΜΟΝΑΔΟΣ ΑΠΛΟΠΟΙΗΜΕΝΟΥ ΚΟΣΤΟΥΣ ΚΤΙΡΙΑΚΩΝ ΕΡΓΑΣΙΩΝ, ΣΥΜΦΩΝΑ ΜΕ ΤΟΝ ΟΔΗΓΟ ΑΠΛΟΠΟΙΗΜΕΝΟΥ ΚΟΣΤΟΥΣ </t>
  </si>
  <si>
    <t>ΚΩΔ. ΟΠΣΚΑΠ:</t>
  </si>
  <si>
    <t>ΚΩΔΙΚΟΣ-ΤΙΤΛΟΣ ΥΠΟ-ΠΑΡΕΜΒΑΣΗΣ:</t>
  </si>
  <si>
    <t xml:space="preserve">ΔΙΚΑΙΟΥΧΟΣ ΠΡΑΞΗΣ: </t>
  </si>
  <si>
    <t>ΤΙΤΛΟΣ ΠΡΑΞΗΣ:</t>
  </si>
  <si>
    <t xml:space="preserve">ΠΕΡΙΟΧΗ ΥΛΟΠΟΙΗΣΗΣ: </t>
  </si>
  <si>
    <t>α/α</t>
  </si>
  <si>
    <r>
      <t xml:space="preserve">ΕΙΔΟΣ ΕΡΓΑΣΙΑΣ και </t>
    </r>
    <r>
      <rPr>
        <b/>
        <sz val="11"/>
        <rFont val="Calibri"/>
        <family val="2"/>
        <charset val="161"/>
        <scheme val="minor"/>
      </rPr>
      <t>ΤΕΧΝΙΚΑ ΧΑΡΑΚΤΗΡΙΣΤΙΚΑ</t>
    </r>
    <r>
      <rPr>
        <b/>
        <sz val="11"/>
        <color rgb="FFFF0000"/>
        <rFont val="Calibri"/>
        <family val="2"/>
        <charset val="161"/>
        <scheme val="minor"/>
      </rPr>
      <t xml:space="preserve">
(περιγραφή σε κάθε είδος εργασίας)</t>
    </r>
  </si>
  <si>
    <t>ΠΟΣΟΤΗΤΑ</t>
  </si>
  <si>
    <t>ΤΙΜΗ ΜΟΝΑΔΑΣ</t>
  </si>
  <si>
    <t>ΠΟΣΟ</t>
  </si>
  <si>
    <t>ΦΠΑ</t>
  </si>
  <si>
    <t>ΣΥΝΟΛΟ</t>
  </si>
  <si>
    <t xml:space="preserve">Χωματουργικά </t>
  </si>
  <si>
    <t>κ.μ.</t>
  </si>
  <si>
    <t>Εργα πρασίνου</t>
  </si>
  <si>
    <t>Εξωτερικός φωτισμός</t>
  </si>
  <si>
    <t>Εσωτερική του οικοπέδου απορροή υδάτων</t>
  </si>
  <si>
    <t>Παιδική χαρά</t>
  </si>
  <si>
    <t>Γήπεδο</t>
  </si>
  <si>
    <t>Περίφραξη οικοπέδου</t>
  </si>
  <si>
    <t>τρέχον μέτρο</t>
  </si>
  <si>
    <t>Άλλο…...................</t>
  </si>
  <si>
    <t>ΣΥΝΟΛΙΚΟΣ ΠΡΟΫΠ/ΣΜΟΣ Π.Χ. (χωρίς ΦΠΑ)</t>
  </si>
  <si>
    <t>ΤΕΤΡΑΓΩΝΙΚΑ ΜΕΤΡΑ ΠΕΡΙΒ. ΧΩΡΟΥ</t>
  </si>
  <si>
    <t>ΤΙΜΗ ΜΟΝΑΔΑΣ / Τ.Μ. (χωρίς ΦΠΑ)</t>
  </si>
  <si>
    <t>ΗΜΕΡΟΜΗΝΙΑ: ….......................</t>
  </si>
  <si>
    <t>Ο ΜΗΧΑΝΙΚΟΣ</t>
  </si>
  <si>
    <t>ΟΝΟΜΑΤΕΠΩΝΥΜΟ/ΥΠΟΓΡΑΦΗ</t>
  </si>
  <si>
    <t>ΠΙΝΑΚΑΣ IV: ΑΝΑΛΥΣΗ ΠΡΟΫΠΟΛΟΓΙΣΜΟΥ ΠΕΡΙΒΑΛΛΟΝΤΟΣ ΧΩΡΟΥ ΠΡΑΞΗΣ</t>
  </si>
  <si>
    <t>ΕΙΔΟΣ ΔΑΠΑΝΗΣ*</t>
  </si>
  <si>
    <t>ΑΙΤΟΥΜΕΝΟΣ ΠΡΟΫΠ/ΣΜΟΣ</t>
  </si>
  <si>
    <t>ΟΡΓΑΝΩΣΗ ΠΟΛΙΤΙΣΤΙΚΩΝ ΔΡΩΜΕΝΩΝ</t>
  </si>
  <si>
    <t>Δαπάνες προβολής</t>
  </si>
  <si>
    <t>Μίσθωση εξοπλισμού &amp; οπτικοακουστικών μέσων</t>
  </si>
  <si>
    <t xml:space="preserve">Παραγωγή υλικού καταγραφής της εκδήλωσης </t>
  </si>
  <si>
    <t>Άλλο ….................</t>
  </si>
  <si>
    <t>ΔΑΠΑΝΗ ΥΠΟΒΟΛΗΣ ΦΑΚΕΛΟΥ ΚΑΙ ΤΕΧΝΙΚΗ ΣΤΗΡΙΞΗ ΓΙΑ ΤΗΝ ΥΛΟΠΟΙΗΣΗ ΤΟΥ ΕΡΓΟΥ</t>
  </si>
  <si>
    <t>ΣΥΝΟΛΟ ΛΟΙΠΩΝ ΔΑΠΑΝΩΝ</t>
  </si>
  <si>
    <t>Διαμορφώνεται ανάλογα με την προτεινόμενη εκδήλωση</t>
  </si>
  <si>
    <t>ΠΙΝΑΚΑΣ V: ΑΙΤΟΥΜΕΝΟΣ ΠΡΟΫΠΟΛΟΓΙΣΜΟΣ (Δ.Δ.) ΠΡΑΞΗΣ  
(συμπληρώνεται μόνο για την υπο-παρεμβαση Π3-77-4.1-5.1: Ενίσχυση πολιτιστικών ή αθλητικών εκδηλώσεων</t>
  </si>
  <si>
    <t>ΕΠΙΛΕΞΙΜΗ ΔΗΜΟΣΙΑ ΔΑΠΑΝΗ</t>
  </si>
  <si>
    <t xml:space="preserve">ΚΑΤΑΝΟΜΗ ΠΡΟΫΠΟΛΟΓΙΣΜΟΥ ΑΝΑ ΕΞΑΜΗΝΟ </t>
  </si>
  <si>
    <t>Α' ΕΞΑΜ.</t>
  </si>
  <si>
    <t>Β' ΕΞΑΜ.</t>
  </si>
  <si>
    <t>Γ' ΕΞΑΜ.</t>
  </si>
  <si>
    <t>Δ' ΕΞΑΜ.</t>
  </si>
  <si>
    <t>Ε' ΕΞΑΜ.</t>
  </si>
  <si>
    <t>ΣΤ' ΕΞΑΜ.</t>
  </si>
  <si>
    <r>
      <t xml:space="preserve">Δαπάνες απόκτησης γης </t>
    </r>
    <r>
      <rPr>
        <sz val="11"/>
        <color rgb="FFC00000"/>
        <rFont val="Calibri"/>
        <family val="2"/>
        <charset val="161"/>
        <scheme val="minor"/>
      </rPr>
      <t>(έως 10% του συνολικού π/υ της πράξης)</t>
    </r>
  </si>
  <si>
    <r>
      <t xml:space="preserve">Μελέτες για την έκδοση οικοδομικής άδειας και λοιπές μελέτες για την εκτέλεση του έργου </t>
    </r>
    <r>
      <rPr>
        <sz val="11"/>
        <color rgb="FFC00000"/>
        <rFont val="Calibri"/>
        <family val="2"/>
        <charset val="161"/>
        <scheme val="minor"/>
      </rPr>
      <t xml:space="preserve">(έως 12% του συνολικού π/υ της πράξης) </t>
    </r>
  </si>
  <si>
    <r>
      <t xml:space="preserve">Δαπάνη υποβολής φακέλου και τεχνική στήριξη για την υλοποίηση του έργου </t>
    </r>
    <r>
      <rPr>
        <sz val="11"/>
        <color rgb="FFC00000"/>
        <rFont val="Calibri"/>
        <family val="2"/>
        <charset val="161"/>
        <scheme val="minor"/>
      </rPr>
      <t>(έως 4.000,00 €)</t>
    </r>
  </si>
  <si>
    <t xml:space="preserve">ΣΥΝΟΛΙΚΟ ΚΟΣΤΟΣ ΠΡΑΞΗΣ ΚΑΙ ΚΑΤΑΝΟΜΗ ΑΝΑ ΕΞΑΜΗΝΟ </t>
  </si>
  <si>
    <t>(4) Συμπληρώνεται ποσοστό υλοποίησης ανά κατηγορία δαπάνης ανά εξάμηνο</t>
  </si>
  <si>
    <t>* Για έργα που εκτελούνται με τις διαδικασίες δημοσίων συμβάσεων, υποβάλλεται ο Προϋπολογισμός και το χρονοδιάγραμμα υλοποίησης από την μελέτη του έργου</t>
  </si>
  <si>
    <t xml:space="preserve">ΣΤΡΑΤΗΓΙΚΟ ΣΧΕΔΙΟ ΚΟΙΝΗΣ ΑΓΡΟΤΙΚΗΣ ΠΟΛΙΤΙΚΗΣ (ΣΣ ΚΑΠ) 2023-2027 </t>
  </si>
  <si>
    <t xml:space="preserve">ΠΑΡΕΜΒΑΣΗ Π3-77-4.1: ΣΤΗΡΙΞΗ ΓΙΑ ΤΟΠΙΚΗ ΑΝΑΠΤΥΞΗ ΜΕΣΩ ΤΟΥ LEADER (ΤΑΠΤΟΚ - ΤΟΠΙΚΗ ΑΝΑΠΤΥΞΗ ΜΕ ΠΡΩΤΟΒΟΥΛΙΑ ΤΟΠΙΚΩΝ ΚΟΙΝΟΤΗΤΩΝ) ΓΙΑ ΠΡΑΞΕΙΣ ΔΗΜΟΣΙΟΥ ΧΑΡΑΚΤΗΡΑ </t>
  </si>
  <si>
    <t>ΣΤΡΑΤΗΓΙΚΟ ΣΧΕΔΙΟ ΚΟΙΝΗΣ ΑΓΡΟΤΙΚΗΣ ΠΟΛΙΤΙΚΗΣ (ΣΣ ΚΑΠ) 2023-2028</t>
  </si>
  <si>
    <t xml:space="preserve">ΠΙΝΑΚΑΣ ΙΙ: ΕΠΙΣΚΕΥΕΣ ΑΝΑΚΑΙΝΙΣΕΙΣ ΥΦΙΣΤΑΜΕΝΩΝ ΚΑΤΑΣΚΕΥΩΝ  </t>
  </si>
  <si>
    <t xml:space="preserve">ΠΙΝΑΚΑΣ ΙΙΙ: ΑΙΤΟΥΜΕΝΟΣ ΠΡΟΫΠΟΛΟΓΙΣΜΟΣ ΠΡΑΞΗΣ </t>
  </si>
  <si>
    <t xml:space="preserve">ΠΙΝΑΚΑΣ VI: ΣΥΓΚΕΝΤΡΩΤΙΚΟΣ ΠΙΝΑΚΑΣ - ΑΝΑΛΥΣΗ ΚΟΣΤΟΥΣ &amp; ΧΡΟΝΟΔΙΑΓΡΑΜΜΑΤΟΣ ΤΗΣ ΠΡΑΞΗΣ </t>
  </si>
  <si>
    <t xml:space="preserve">Κύριοι Χώροι (εντός Σ.Δ.) - Νέα κατασκευή </t>
  </si>
  <si>
    <t xml:space="preserve">Υπόγεια - βοηθητικές χρήσεις - Νέα κατασκευή </t>
  </si>
  <si>
    <t xml:space="preserve">Ημιυπαίθριοι χώροι - Νέα κατασκευή </t>
  </si>
  <si>
    <t xml:space="preserve">Κύριοι Χώροι (εντός Σ.Δ.) - Επισκευή </t>
  </si>
  <si>
    <t xml:space="preserve">Υπόγεια - βοηθητικές χρήσεις - Επισκευή </t>
  </si>
  <si>
    <t xml:space="preserve">Ημιυπαίθριοι χώροι - Επισκευή </t>
  </si>
  <si>
    <t xml:space="preserve">Ενίσχυση φέροντος οργανισμού - Επισκευή </t>
  </si>
  <si>
    <t xml:space="preserve">Επισκευή μονώσεων - Επισκευή </t>
  </si>
  <si>
    <t xml:space="preserve">Τεχνολογία βιοκλιματικού κτιρίου - Επισκευή </t>
  </si>
  <si>
    <t xml:space="preserve">Άλλο … - Επισκευή </t>
  </si>
  <si>
    <t xml:space="preserve">Ασφαλιστικές εισφορές </t>
  </si>
  <si>
    <t xml:space="preserve">Περιβάλλων χώρος </t>
  </si>
  <si>
    <t>τ.μ.</t>
  </si>
  <si>
    <t>KVA</t>
  </si>
  <si>
    <t>τμχ.</t>
  </si>
  <si>
    <t xml:space="preserve">ΠΟΣΟΣΤΟ (%) ΕΚΤΕΛΕΣΗΣ ΕΡΓΑΣΙΩΝ ΣΤΟ ΚΟΣΤΟΣ  </t>
  </si>
  <si>
    <t>(1)</t>
  </si>
  <si>
    <t>(2)</t>
  </si>
  <si>
    <t>(3)</t>
  </si>
  <si>
    <t>(4)</t>
  </si>
  <si>
    <t>(5)=(4)/(3)</t>
  </si>
  <si>
    <t>(6)</t>
  </si>
  <si>
    <t>(7)</t>
  </si>
  <si>
    <t>(8)=(7)/(6)</t>
  </si>
  <si>
    <t>Μεταφέρεται το ποσοστό του συνόλου που προκύπτει από τη στήλη (4) ή (7) ΠΟΣΟΣΤΟ ΕΚΤΕΛΕΣΗΣ ΕΡΓΑΣΙΩΝ (%) ΣΤΟ ΣΥΝΟΛΟ (ΒΑΣΕΙ ΠΡΟΜΕΤΡΗΣΕΩΝ Η ΑΛΛΗΣ ΜΕΘΟΔΟΥ) του Πίνακα II.ΕΚΣΥΓΧΡΟΝΙΣΜΟΣ ΚΤΙΡΙΑΚΑ</t>
  </si>
  <si>
    <t xml:space="preserve">*Συμπληρώνεται μόνο η συγκεκριμένη στήλη του πίνακα. Οι τιμές στην εν λόγω στήλη του παραπάνω πίνακα αποτελούν παράδειγμα και αφορούν στο ποσοστό εκτέλεσης της κάθε εργασίας. Το ποσοστό προκύπτει βάσει προμετρήσεων εργασιών ή άλλης μεθόδου. Στην περίπτωση που το ποσοστό της στήλης (5) ή (8) είναι 0% ή 100% δεν  απαιτείται τεκμηρίωση. Η υπέρβαση του ποσοστού &gt; 100% δεν είναι επιλέξιμη. </t>
  </si>
  <si>
    <t>Σε περίπτωση που η τιμή μονάδας / τ.μ. υπερβαίνει την τιμή απλοποιημένου κόστους (100€/τ.μ.), μεταφέρεται στον πίνακα προϋπολογισμού του έργου η τιμή απλοποιημένου κόστους (δηλ. 100€/ τ.μ.)</t>
  </si>
  <si>
    <r>
      <t xml:space="preserve">Δαπάνη αγοράς αυτοκινήτου </t>
    </r>
    <r>
      <rPr>
        <sz val="11"/>
        <color rgb="FFC00000"/>
        <rFont val="Calibri"/>
        <family val="2"/>
        <charset val="161"/>
        <scheme val="minor"/>
      </rPr>
      <t>(για πράξεις κοινωνικού και περιβαλλοντικού χαρακτήρα)</t>
    </r>
  </si>
  <si>
    <t xml:space="preserve">(2) Η Ιδιωτική συμμετοχή αφορά μόνο την υπο-παρέμβαση Π3-77-4.1-5.1: Ενίσχυση πολιτιστικών και αθλητικών εκδηλώσεων </t>
  </si>
  <si>
    <t xml:space="preserve">ΙΔΙΩΤΙΚΗ ΣΥΜΜΕΤΟΧΗ </t>
  </si>
  <si>
    <t>ΠΟΣΟΣΤΟ (%)</t>
  </si>
  <si>
    <t>Κτιριακές εγκαταστάσεις και έργα υποδομής και περιβάλλοντος χώρου (5)</t>
  </si>
  <si>
    <t xml:space="preserve">(5) Αφορά σε έργα που δεν εκτελούνται με την διαδικασία των δημοσίων συμβάσεων και εφαρμόζεται ο οδηγός απλοποιημένου κόστους </t>
  </si>
  <si>
    <t xml:space="preserve">(3) Το ποσοστό αφορά την κατηγορία δαπάνης σε σχέση με την συνολική δημόσια δαπάνη ΔΔ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</si>
</sst>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10"/>
      <name val="Calibri"/>
      <family val="2"/>
      <charset val="161"/>
      <scheme val="minor"/>
    </font>
    <font>
      <b/>
      <sz val="11"/>
      <color theme="1"/>
      <name val="Calibri"/>
      <family val="2"/>
      <charset val="161"/>
    </font>
    <font>
      <sz val="10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i/>
      <sz val="10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</font>
    <font>
      <sz val="10"/>
      <name val="Arial Greek"/>
      <charset val="161"/>
    </font>
    <font>
      <sz val="1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1"/>
      <color theme="1"/>
      <name val="Times New Roman"/>
      <family val="1"/>
      <charset val="161"/>
    </font>
    <font>
      <sz val="11"/>
      <color rgb="FFC00000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20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10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1" applyNumberFormat="1" applyFont="1" applyAlignment="1">
      <alignment vertical="center"/>
    </xf>
    <xf numFmtId="9" fontId="0" fillId="0" borderId="0" xfId="1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0" fontId="3" fillId="5" borderId="1" xfId="1" applyNumberFormat="1" applyFont="1" applyFill="1" applyBorder="1" applyAlignment="1">
      <alignment horizontal="center" vertical="center"/>
    </xf>
    <xf numFmtId="10" fontId="3" fillId="6" borderId="1" xfId="1" applyNumberFormat="1" applyFont="1" applyFill="1" applyBorder="1" applyAlignment="1">
      <alignment horizontal="center" vertical="center" wrapText="1"/>
    </xf>
    <xf numFmtId="9" fontId="3" fillId="6" borderId="1" xfId="1" applyFont="1" applyFill="1" applyBorder="1" applyAlignment="1">
      <alignment horizontal="center" vertical="center" wrapText="1"/>
    </xf>
    <xf numFmtId="9" fontId="3" fillId="7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0" fillId="11" borderId="1" xfId="0" applyNumberFormat="1" applyFont="1" applyFill="1" applyBorder="1" applyAlignment="1">
      <alignment horizontal="right" vertical="center" wrapText="1"/>
    </xf>
    <xf numFmtId="4" fontId="0" fillId="11" borderId="1" xfId="0" applyNumberFormat="1" applyFill="1" applyBorder="1" applyAlignment="1">
      <alignment vertical="center"/>
    </xf>
    <xf numFmtId="0" fontId="10" fillId="0" borderId="13" xfId="0" applyFont="1" applyBorder="1" applyAlignment="1">
      <alignment vertical="center" wrapText="1"/>
    </xf>
    <xf numFmtId="4" fontId="2" fillId="11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10" fontId="0" fillId="12" borderId="1" xfId="1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10" fontId="0" fillId="0" borderId="0" xfId="1" applyNumberFormat="1" applyFont="1" applyBorder="1" applyAlignment="1">
      <alignment horizontal="center" vertical="center"/>
    </xf>
    <xf numFmtId="10" fontId="0" fillId="2" borderId="1" xfId="1" applyNumberFormat="1" applyFont="1" applyFill="1" applyBorder="1" applyAlignment="1">
      <alignment horizontal="center" vertical="center"/>
    </xf>
    <xf numFmtId="0" fontId="10" fillId="0" borderId="17" xfId="0" applyFont="1" applyBorder="1" applyAlignment="1">
      <alignment vertical="center" wrapText="1"/>
    </xf>
    <xf numFmtId="0" fontId="10" fillId="13" borderId="17" xfId="0" applyFont="1" applyFill="1" applyBorder="1" applyAlignment="1">
      <alignment horizontal="right" vertical="center" wrapText="1"/>
    </xf>
    <xf numFmtId="0" fontId="10" fillId="13" borderId="5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13" borderId="1" xfId="0" applyFont="1" applyFill="1" applyBorder="1" applyAlignment="1">
      <alignment horizontal="right" vertical="center" wrapText="1"/>
    </xf>
    <xf numFmtId="0" fontId="10" fillId="13" borderId="2" xfId="0" applyFont="1" applyFill="1" applyBorder="1" applyAlignment="1">
      <alignment horizontal="right" vertical="center" wrapText="1"/>
    </xf>
    <xf numFmtId="0" fontId="10" fillId="13" borderId="13" xfId="0" applyFont="1" applyFill="1" applyBorder="1" applyAlignment="1">
      <alignment horizontal="right" vertical="center" wrapText="1"/>
    </xf>
    <xf numFmtId="0" fontId="10" fillId="13" borderId="19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4" fontId="2" fillId="10" borderId="1" xfId="0" applyNumberFormat="1" applyFont="1" applyFill="1" applyBorder="1" applyAlignment="1">
      <alignment vertical="center"/>
    </xf>
    <xf numFmtId="0" fontId="6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0" fontId="0" fillId="4" borderId="1" xfId="1" applyNumberFormat="1" applyFont="1" applyFill="1" applyBorder="1" applyAlignment="1">
      <alignment horizontal="center" vertical="center"/>
    </xf>
    <xf numFmtId="0" fontId="16" fillId="0" borderId="0" xfId="2" applyFont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 wrapText="1"/>
    </xf>
    <xf numFmtId="4" fontId="0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17" fillId="6" borderId="1" xfId="0" applyFont="1" applyFill="1" applyBorder="1" applyAlignment="1">
      <alignment horizontal="center" vertical="center" wrapText="1"/>
    </xf>
    <xf numFmtId="4" fontId="17" fillId="6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 wrapText="1"/>
    </xf>
    <xf numFmtId="4" fontId="0" fillId="4" borderId="1" xfId="1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 wrapText="1"/>
    </xf>
    <xf numFmtId="0" fontId="8" fillId="0" borderId="0" xfId="2" applyFont="1" applyAlignment="1">
      <alignment horizontal="left" vertical="center" wrapText="1"/>
    </xf>
    <xf numFmtId="0" fontId="8" fillId="0" borderId="0" xfId="2" applyFont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1" fillId="0" borderId="1" xfId="0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3" fillId="17" borderId="1" xfId="0" applyFont="1" applyFill="1" applyBorder="1" applyAlignment="1">
      <alignment horizontal="center" vertical="center"/>
    </xf>
    <xf numFmtId="0" fontId="0" fillId="17" borderId="1" xfId="0" applyFill="1" applyBorder="1" applyAlignment="1">
      <alignment vertical="center" wrapText="1"/>
    </xf>
    <xf numFmtId="4" fontId="3" fillId="17" borderId="1" xfId="0" applyNumberFormat="1" applyFont="1" applyFill="1" applyBorder="1" applyAlignment="1">
      <alignment vertical="center"/>
    </xf>
    <xf numFmtId="9" fontId="3" fillId="17" borderId="1" xfId="1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17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10" fontId="4" fillId="4" borderId="1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9" fillId="14" borderId="20" xfId="0" applyFont="1" applyFill="1" applyBorder="1" applyAlignment="1">
      <alignment horizontal="center" vertical="center" wrapText="1"/>
    </xf>
    <xf numFmtId="0" fontId="9" fillId="14" borderId="3" xfId="0" applyFont="1" applyFill="1" applyBorder="1" applyAlignment="1">
      <alignment horizontal="center" vertical="center" wrapText="1"/>
    </xf>
    <xf numFmtId="0" fontId="9" fillId="14" borderId="2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8" fillId="0" borderId="1" xfId="2" applyFont="1" applyBorder="1" applyAlignment="1">
      <alignment horizontal="right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9" fontId="3" fillId="5" borderId="5" xfId="1" applyFont="1" applyFill="1" applyBorder="1" applyAlignment="1">
      <alignment horizontal="center" vertical="center"/>
    </xf>
    <xf numFmtId="9" fontId="3" fillId="5" borderId="22" xfId="1" applyFont="1" applyFill="1" applyBorder="1" applyAlignment="1">
      <alignment horizontal="center" vertical="center"/>
    </xf>
    <xf numFmtId="9" fontId="3" fillId="5" borderId="6" xfId="1" applyFont="1" applyFill="1" applyBorder="1" applyAlignment="1">
      <alignment horizontal="center" vertical="center"/>
    </xf>
    <xf numFmtId="9" fontId="3" fillId="2" borderId="1" xfId="1" applyFont="1" applyFill="1" applyBorder="1" applyAlignment="1">
      <alignment horizontal="center" vertical="center"/>
    </xf>
    <xf numFmtId="9" fontId="3" fillId="3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16" borderId="2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/>
    </xf>
    <xf numFmtId="0" fontId="3" fillId="16" borderId="4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8" fillId="0" borderId="20" xfId="2" applyFont="1" applyBorder="1" applyAlignment="1">
      <alignment horizontal="left" vertical="center" wrapText="1"/>
    </xf>
    <xf numFmtId="0" fontId="8" fillId="0" borderId="4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16" fillId="0" borderId="11" xfId="2" applyFont="1" applyBorder="1" applyAlignment="1">
      <alignment horizontal="left" vertical="center" wrapText="1"/>
    </xf>
    <xf numFmtId="0" fontId="8" fillId="0" borderId="24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16" fillId="0" borderId="13" xfId="2" applyFont="1" applyBorder="1" applyAlignment="1">
      <alignment horizontal="left" vertical="center" wrapText="1"/>
    </xf>
    <xf numFmtId="0" fontId="16" fillId="0" borderId="14" xfId="2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8" fillId="0" borderId="7" xfId="2" applyFont="1" applyBorder="1" applyAlignment="1">
      <alignment horizontal="left" vertical="center" wrapText="1"/>
    </xf>
    <xf numFmtId="0" fontId="8" fillId="0" borderId="8" xfId="2" applyFont="1" applyBorder="1" applyAlignment="1">
      <alignment horizontal="left" vertical="center" wrapText="1"/>
    </xf>
    <xf numFmtId="0" fontId="16" fillId="0" borderId="8" xfId="2" applyFont="1" applyBorder="1" applyAlignment="1">
      <alignment horizontal="left" vertical="center" wrapText="1"/>
    </xf>
    <xf numFmtId="0" fontId="16" fillId="0" borderId="9" xfId="2" applyFont="1" applyBorder="1" applyAlignment="1">
      <alignment horizontal="left" vertical="center" wrapText="1"/>
    </xf>
    <xf numFmtId="0" fontId="8" fillId="0" borderId="10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10" xfId="2" applyFont="1" applyBorder="1" applyAlignment="1">
      <alignment horizontal="right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right" vertical="center" wrapText="1"/>
    </xf>
    <xf numFmtId="0" fontId="8" fillId="0" borderId="13" xfId="2" applyFont="1" applyBorder="1" applyAlignment="1">
      <alignment horizontal="right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7" xfId="2" applyFont="1" applyBorder="1" applyAlignment="1">
      <alignment horizontal="right" vertical="center" wrapText="1"/>
    </xf>
    <xf numFmtId="0" fontId="8" fillId="0" borderId="8" xfId="2" applyFont="1" applyBorder="1" applyAlignment="1">
      <alignment horizontal="right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4" fillId="17" borderId="0" xfId="0" applyFont="1" applyFill="1" applyAlignment="1">
      <alignment horizontal="left"/>
    </xf>
    <xf numFmtId="0" fontId="24" fillId="17" borderId="0" xfId="0" applyFont="1" applyFill="1" applyAlignment="1">
      <alignment horizontal="left"/>
    </xf>
    <xf numFmtId="0" fontId="4" fillId="17" borderId="0" xfId="0" applyFont="1" applyFill="1" applyAlignment="1">
      <alignment horizontal="left" vertical="center"/>
    </xf>
    <xf numFmtId="10" fontId="0" fillId="0" borderId="1" xfId="1" applyNumberFormat="1" applyFont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</cellXfs>
  <cellStyles count="3">
    <cellStyle name="Βασικό_ΑΞΟΝΑΣ 4  ΕΠΙΛΕΞΙΜΟΤΗΤΑΣ ΠΡΑΞΕΩΝ_11_2009" xfId="2" xr:uid="{917B7477-C23D-4712-A7F4-FF763CED8053}"/>
    <cellStyle name="Κανονικό" xfId="0" builtinId="0"/>
    <cellStyle name="Ποσοστό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Θέμα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0076-0CE6-45BA-9DC2-4945FA727219}">
  <sheetPr>
    <pageSetUpPr fitToPage="1"/>
  </sheetPr>
  <dimension ref="A1:M55"/>
  <sheetViews>
    <sheetView view="pageBreakPreview" topLeftCell="A28" zoomScale="89" zoomScaleNormal="100" zoomScaleSheetLayoutView="89" workbookViewId="0">
      <selection activeCell="A42" sqref="A42:F42"/>
    </sheetView>
  </sheetViews>
  <sheetFormatPr defaultRowHeight="15" x14ac:dyDescent="0.25"/>
  <cols>
    <col min="1" max="1" width="12" style="5" bestFit="1" customWidth="1"/>
    <col min="2" max="2" width="31.7109375" style="3" customWidth="1"/>
    <col min="3" max="3" width="15" style="6" bestFit="1" customWidth="1"/>
    <col min="4" max="4" width="23.7109375" style="7" bestFit="1" customWidth="1"/>
    <col min="5" max="5" width="26.140625" style="7" customWidth="1"/>
    <col min="6" max="6" width="18" style="7" customWidth="1"/>
    <col min="7" max="7" width="14.5703125" style="3" customWidth="1"/>
    <col min="8" max="8" width="17.42578125" style="7" customWidth="1"/>
    <col min="9" max="9" width="17.5703125" style="7" customWidth="1"/>
    <col min="10" max="10" width="18.7109375" style="7" customWidth="1"/>
    <col min="11" max="11" width="24" style="3" customWidth="1"/>
    <col min="12" max="12" width="18.140625" style="3" customWidth="1"/>
    <col min="13" max="13" width="18.7109375" style="3" customWidth="1"/>
    <col min="14" max="16384" width="9.140625" style="3"/>
  </cols>
  <sheetData>
    <row r="1" spans="1:13" x14ac:dyDescent="0.25">
      <c r="A1" s="99" t="s">
        <v>204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x14ac:dyDescent="0.25">
      <c r="A2" s="99" t="s">
        <v>205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4" spans="1:13" x14ac:dyDescent="0.25">
      <c r="A4" s="111" t="s">
        <v>149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</row>
    <row r="6" spans="1:13" ht="18" customHeight="1" x14ac:dyDescent="0.25">
      <c r="A6" s="103" t="s">
        <v>147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</row>
    <row r="7" spans="1:13" ht="20.25" customHeight="1" x14ac:dyDescent="0.25">
      <c r="A7" s="104" t="s">
        <v>37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3" ht="17.25" customHeight="1" x14ac:dyDescent="0.25">
      <c r="A8" s="140" t="s">
        <v>38</v>
      </c>
      <c r="B8" s="140" t="s">
        <v>39</v>
      </c>
      <c r="C8" s="141" t="s">
        <v>40</v>
      </c>
      <c r="D8" s="142" t="s">
        <v>41</v>
      </c>
      <c r="E8" s="142"/>
      <c r="F8" s="142"/>
      <c r="G8" s="142"/>
      <c r="H8" s="143" t="s">
        <v>42</v>
      </c>
      <c r="I8" s="143"/>
      <c r="J8" s="143"/>
      <c r="K8" s="100" t="s">
        <v>42</v>
      </c>
      <c r="L8" s="100"/>
      <c r="M8" s="100"/>
    </row>
    <row r="9" spans="1:13" ht="45" customHeight="1" x14ac:dyDescent="0.25">
      <c r="A9" s="140"/>
      <c r="B9" s="140"/>
      <c r="C9" s="141"/>
      <c r="D9" s="49" t="s">
        <v>54</v>
      </c>
      <c r="E9" s="49" t="s">
        <v>119</v>
      </c>
      <c r="F9" s="48" t="s">
        <v>43</v>
      </c>
      <c r="G9" s="48" t="s">
        <v>44</v>
      </c>
      <c r="H9" s="50" t="s">
        <v>148</v>
      </c>
      <c r="I9" s="50" t="s">
        <v>45</v>
      </c>
      <c r="J9" s="50" t="s">
        <v>46</v>
      </c>
      <c r="K9" s="52" t="str">
        <f>E9</f>
        <v xml:space="preserve">Περιοχή                                       ΑΓΚΙΣΤΡΙ, ΠΟΡΟΣ, ΚΥΘΗΡΑ, ΣΠΕΤΣΕΣ, ΥΔΡΑ (συν 12%) </v>
      </c>
      <c r="L9" s="52" t="s">
        <v>45</v>
      </c>
      <c r="M9" s="52" t="s">
        <v>46</v>
      </c>
    </row>
    <row r="10" spans="1:13" ht="19.149999999999999" customHeight="1" x14ac:dyDescent="0.25">
      <c r="A10" s="101" t="s">
        <v>47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</row>
    <row r="11" spans="1:13" ht="19.149999999999999" customHeight="1" x14ac:dyDescent="0.25">
      <c r="A11" s="102" t="s">
        <v>48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</row>
    <row r="12" spans="1:13" x14ac:dyDescent="0.25">
      <c r="A12" s="133" t="s">
        <v>49</v>
      </c>
      <c r="B12" s="17" t="s">
        <v>50</v>
      </c>
      <c r="C12" s="18">
        <f>1500*1.435/1.399</f>
        <v>1538.5989992852037</v>
      </c>
      <c r="D12" s="19">
        <f>C12*6%</f>
        <v>92.315939957112221</v>
      </c>
      <c r="E12" s="19">
        <f>C12*12%</f>
        <v>184.63187991422444</v>
      </c>
      <c r="F12" s="21">
        <f>C12*6%</f>
        <v>92.315939957112221</v>
      </c>
      <c r="G12" s="21">
        <f>C12*6%</f>
        <v>92.315939957112221</v>
      </c>
      <c r="H12" s="51">
        <f>C12+D12</f>
        <v>1630.914939242316</v>
      </c>
      <c r="I12" s="51">
        <f>C12+D12+F12</f>
        <v>1723.2308791994283</v>
      </c>
      <c r="J12" s="51">
        <f>C12+D12+F12+G12</f>
        <v>1815.5468191565406</v>
      </c>
      <c r="K12" s="53">
        <f>C12+E12</f>
        <v>1723.2308791994283</v>
      </c>
      <c r="L12" s="53">
        <f>C12+E12+F12</f>
        <v>1815.5468191565406</v>
      </c>
      <c r="M12" s="53">
        <f>C12+E12+F12+G12</f>
        <v>1907.8627591136528</v>
      </c>
    </row>
    <row r="13" spans="1:13" x14ac:dyDescent="0.25">
      <c r="A13" s="133"/>
      <c r="B13" s="17" t="s">
        <v>51</v>
      </c>
      <c r="C13" s="18">
        <f>750*1.435/1.399</f>
        <v>769.29949964260186</v>
      </c>
      <c r="D13" s="19">
        <f t="shared" ref="D13:D14" si="0">C13*6%</f>
        <v>46.15796997855611</v>
      </c>
      <c r="E13" s="19">
        <f t="shared" ref="E13:E14" si="1">C13*12%</f>
        <v>92.315939957112221</v>
      </c>
      <c r="F13" s="21">
        <f t="shared" ref="F13:F14" si="2">C13*6%</f>
        <v>46.15796997855611</v>
      </c>
      <c r="G13" s="21">
        <f t="shared" ref="G13:G14" si="3">C13*6%</f>
        <v>46.15796997855611</v>
      </c>
      <c r="H13" s="51">
        <f>C13+D13</f>
        <v>815.457469621158</v>
      </c>
      <c r="I13" s="51">
        <f t="shared" ref="I13:I14" si="4">C13+D13+F13</f>
        <v>861.61543959971414</v>
      </c>
      <c r="J13" s="51">
        <f t="shared" ref="J13:J14" si="5">C13+D13+F13+G13</f>
        <v>907.77340957827028</v>
      </c>
      <c r="K13" s="53">
        <f t="shared" ref="K13:K14" si="6">C13+E13</f>
        <v>861.61543959971414</v>
      </c>
      <c r="L13" s="53">
        <f t="shared" ref="L13:L14" si="7">C13+E13+F13</f>
        <v>907.77340957827028</v>
      </c>
      <c r="M13" s="53">
        <f t="shared" ref="M13:M14" si="8">C13+E13+F13+G13</f>
        <v>953.93137955682641</v>
      </c>
    </row>
    <row r="14" spans="1:13" x14ac:dyDescent="0.25">
      <c r="A14" s="133"/>
      <c r="B14" s="17" t="s">
        <v>52</v>
      </c>
      <c r="C14" s="18">
        <f>450*1.435/1.399</f>
        <v>461.5796997855611</v>
      </c>
      <c r="D14" s="19">
        <f t="shared" si="0"/>
        <v>27.694781987133666</v>
      </c>
      <c r="E14" s="19">
        <f t="shared" si="1"/>
        <v>55.389563974267332</v>
      </c>
      <c r="F14" s="21">
        <f t="shared" si="2"/>
        <v>27.694781987133666</v>
      </c>
      <c r="G14" s="21">
        <f t="shared" si="3"/>
        <v>27.694781987133666</v>
      </c>
      <c r="H14" s="51">
        <f t="shared" ref="H14" si="9">C14+D14</f>
        <v>489.2744817726948</v>
      </c>
      <c r="I14" s="51">
        <f t="shared" si="4"/>
        <v>516.96926375982844</v>
      </c>
      <c r="J14" s="51">
        <f t="shared" si="5"/>
        <v>544.66404574696207</v>
      </c>
      <c r="K14" s="53">
        <f t="shared" si="6"/>
        <v>516.96926375982844</v>
      </c>
      <c r="L14" s="53">
        <f t="shared" si="7"/>
        <v>544.66404574696207</v>
      </c>
      <c r="M14" s="53">
        <f t="shared" si="8"/>
        <v>572.35882773409571</v>
      </c>
    </row>
    <row r="15" spans="1:13" ht="19.149999999999999" customHeight="1" x14ac:dyDescent="0.25">
      <c r="A15" s="108" t="s">
        <v>53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10"/>
    </row>
    <row r="16" spans="1:13" x14ac:dyDescent="0.25">
      <c r="A16" s="133" t="s">
        <v>49</v>
      </c>
      <c r="B16" s="17" t="s">
        <v>50</v>
      </c>
      <c r="C16" s="18">
        <f>1395*1.435/1.399</f>
        <v>1430.8970693352394</v>
      </c>
      <c r="D16" s="19">
        <f>C16*6%</f>
        <v>85.853824160114357</v>
      </c>
      <c r="E16" s="19">
        <f>C16*12%</f>
        <v>171.70764832022871</v>
      </c>
      <c r="F16" s="21">
        <f>C16*6%</f>
        <v>85.853824160114357</v>
      </c>
      <c r="G16" s="21">
        <f>C16*6%</f>
        <v>85.853824160114357</v>
      </c>
      <c r="H16" s="51">
        <f>C16+D16</f>
        <v>1516.7508934953537</v>
      </c>
      <c r="I16" s="51">
        <f>C16+D16+F16</f>
        <v>1602.604717655468</v>
      </c>
      <c r="J16" s="51">
        <f>C16+D16+F16+G16</f>
        <v>1688.4585418155823</v>
      </c>
      <c r="K16" s="53">
        <f>C16+E16</f>
        <v>1602.604717655468</v>
      </c>
      <c r="L16" s="53">
        <f>C16+E16+F16</f>
        <v>1688.4585418155823</v>
      </c>
      <c r="M16" s="53">
        <f>C16+E16+G16</f>
        <v>1688.4585418155823</v>
      </c>
    </row>
    <row r="17" spans="1:13" x14ac:dyDescent="0.25">
      <c r="A17" s="133"/>
      <c r="B17" s="17" t="s">
        <v>51</v>
      </c>
      <c r="C17" s="18">
        <f>750*1.435/1.399</f>
        <v>769.29949964260186</v>
      </c>
      <c r="D17" s="19">
        <f t="shared" ref="D17:D18" si="10">C17*6%</f>
        <v>46.15796997855611</v>
      </c>
      <c r="E17" s="19">
        <f t="shared" ref="E17:E18" si="11">C17*12%</f>
        <v>92.315939957112221</v>
      </c>
      <c r="F17" s="21">
        <f t="shared" ref="F17:F18" si="12">C17*6%</f>
        <v>46.15796997855611</v>
      </c>
      <c r="G17" s="21">
        <f t="shared" ref="G17:G18" si="13">C17*6%</f>
        <v>46.15796997855611</v>
      </c>
      <c r="H17" s="51">
        <f t="shared" ref="H17:H18" si="14">C17+D17</f>
        <v>815.457469621158</v>
      </c>
      <c r="I17" s="51">
        <f t="shared" ref="I17:I18" si="15">C17+D17+F17</f>
        <v>861.61543959971414</v>
      </c>
      <c r="J17" s="51">
        <f t="shared" ref="J17:J18" si="16">C17+D17+F17+G17</f>
        <v>907.77340957827028</v>
      </c>
      <c r="K17" s="53">
        <f t="shared" ref="K17:K18" si="17">C17+E17</f>
        <v>861.61543959971414</v>
      </c>
      <c r="L17" s="53">
        <f t="shared" ref="L17:L18" si="18">C17+E17+F17</f>
        <v>907.77340957827028</v>
      </c>
      <c r="M17" s="53">
        <f t="shared" ref="M17:M18" si="19">C17+E17+G17</f>
        <v>907.77340957827028</v>
      </c>
    </row>
    <row r="18" spans="1:13" x14ac:dyDescent="0.25">
      <c r="A18" s="133"/>
      <c r="B18" s="17" t="s">
        <v>52</v>
      </c>
      <c r="C18" s="18">
        <f>450*1.435/1.399</f>
        <v>461.5796997855611</v>
      </c>
      <c r="D18" s="19">
        <f t="shared" si="10"/>
        <v>27.694781987133666</v>
      </c>
      <c r="E18" s="19">
        <f t="shared" si="11"/>
        <v>55.389563974267332</v>
      </c>
      <c r="F18" s="21">
        <f t="shared" si="12"/>
        <v>27.694781987133666</v>
      </c>
      <c r="G18" s="21">
        <f t="shared" si="13"/>
        <v>27.694781987133666</v>
      </c>
      <c r="H18" s="51">
        <f t="shared" si="14"/>
        <v>489.2744817726948</v>
      </c>
      <c r="I18" s="51">
        <f t="shared" si="15"/>
        <v>516.96926375982844</v>
      </c>
      <c r="J18" s="51">
        <f t="shared" si="16"/>
        <v>544.66404574696207</v>
      </c>
      <c r="K18" s="53">
        <f t="shared" si="17"/>
        <v>516.96926375982844</v>
      </c>
      <c r="L18" s="53">
        <f t="shared" si="18"/>
        <v>544.66404574696207</v>
      </c>
      <c r="M18" s="53">
        <f t="shared" si="19"/>
        <v>544.66404574696207</v>
      </c>
    </row>
    <row r="19" spans="1:13" ht="33.75" customHeight="1" x14ac:dyDescent="0.25">
      <c r="A19" s="139" t="s">
        <v>120</v>
      </c>
      <c r="B19" s="139"/>
      <c r="C19" s="139"/>
      <c r="D19" s="139"/>
      <c r="E19" s="139"/>
      <c r="F19" s="139"/>
      <c r="G19" s="29"/>
      <c r="H19" s="29"/>
      <c r="I19" s="29"/>
      <c r="J19" s="3"/>
    </row>
    <row r="20" spans="1:13" ht="63.6" customHeight="1" x14ac:dyDescent="0.25">
      <c r="A20" s="30" t="s">
        <v>38</v>
      </c>
      <c r="B20" s="31" t="s">
        <v>39</v>
      </c>
      <c r="C20" s="32" t="s">
        <v>40</v>
      </c>
      <c r="D20" s="31" t="s">
        <v>121</v>
      </c>
      <c r="E20" s="31" t="s">
        <v>122</v>
      </c>
      <c r="F20" s="31" t="s">
        <v>123</v>
      </c>
      <c r="G20" s="29"/>
      <c r="H20" s="29"/>
      <c r="I20" s="29"/>
      <c r="J20" s="3"/>
    </row>
    <row r="21" spans="1:13" ht="24.75" customHeight="1" x14ac:dyDescent="0.25">
      <c r="A21" s="102" t="s">
        <v>124</v>
      </c>
      <c r="B21" s="102"/>
      <c r="C21" s="102"/>
      <c r="D21" s="102"/>
      <c r="E21" s="102"/>
      <c r="F21" s="102"/>
      <c r="H21" s="3"/>
      <c r="I21" s="3"/>
      <c r="J21" s="3"/>
    </row>
    <row r="22" spans="1:13" x14ac:dyDescent="0.25">
      <c r="A22" s="133" t="s">
        <v>49</v>
      </c>
      <c r="B22" s="17" t="s">
        <v>50</v>
      </c>
      <c r="C22" s="18">
        <f>1500*1.435/1.399</f>
        <v>1538.5989992852037</v>
      </c>
      <c r="D22" s="33"/>
      <c r="E22" s="34"/>
      <c r="F22" s="33">
        <f>D22*E22</f>
        <v>0</v>
      </c>
      <c r="G22" s="35"/>
      <c r="H22" s="36"/>
      <c r="I22" s="35"/>
      <c r="J22" s="3"/>
    </row>
    <row r="23" spans="1:13" x14ac:dyDescent="0.25">
      <c r="A23" s="133"/>
      <c r="B23" s="17" t="s">
        <v>51</v>
      </c>
      <c r="C23" s="18">
        <f>750*1.435/1.399</f>
        <v>769.29949964260186</v>
      </c>
      <c r="D23" s="33"/>
      <c r="E23" s="34"/>
      <c r="F23" s="33">
        <f t="shared" ref="F23:F30" si="20">D23*E23</f>
        <v>0</v>
      </c>
      <c r="G23" s="35"/>
      <c r="H23" s="36"/>
      <c r="I23" s="35"/>
      <c r="J23" s="3"/>
    </row>
    <row r="24" spans="1:13" x14ac:dyDescent="0.25">
      <c r="A24" s="133"/>
      <c r="B24" s="17" t="s">
        <v>52</v>
      </c>
      <c r="C24" s="18">
        <f>450*1.435/1.399</f>
        <v>461.5796997855611</v>
      </c>
      <c r="D24" s="33"/>
      <c r="E24" s="34"/>
      <c r="F24" s="33">
        <f t="shared" si="20"/>
        <v>0</v>
      </c>
      <c r="G24" s="35"/>
      <c r="H24" s="36"/>
      <c r="I24" s="35"/>
      <c r="J24" s="3"/>
    </row>
    <row r="25" spans="1:13" x14ac:dyDescent="0.25">
      <c r="A25" s="134" t="s">
        <v>125</v>
      </c>
      <c r="B25" s="17" t="s">
        <v>50</v>
      </c>
      <c r="C25" s="18">
        <f>1725*1.435/1.399</f>
        <v>1769.3888491779842</v>
      </c>
      <c r="D25" s="33"/>
      <c r="E25" s="34"/>
      <c r="F25" s="33">
        <f t="shared" si="20"/>
        <v>0</v>
      </c>
      <c r="G25" s="35"/>
      <c r="H25" s="36"/>
      <c r="I25" s="35"/>
      <c r="J25" s="3"/>
    </row>
    <row r="26" spans="1:13" x14ac:dyDescent="0.25">
      <c r="A26" s="134"/>
      <c r="B26" s="17" t="s">
        <v>51</v>
      </c>
      <c r="C26" s="18">
        <f>863*1.435/1.399</f>
        <v>885.20729092208717</v>
      </c>
      <c r="D26" s="33"/>
      <c r="E26" s="34"/>
      <c r="F26" s="33">
        <f t="shared" si="20"/>
        <v>0</v>
      </c>
      <c r="G26" s="35"/>
      <c r="H26" s="36"/>
      <c r="I26" s="35"/>
      <c r="J26" s="3"/>
    </row>
    <row r="27" spans="1:13" x14ac:dyDescent="0.25">
      <c r="A27" s="134"/>
      <c r="B27" s="17" t="s">
        <v>52</v>
      </c>
      <c r="C27" s="18">
        <f>518*1.435/1.399</f>
        <v>531.32952108649033</v>
      </c>
      <c r="D27" s="33"/>
      <c r="E27" s="34"/>
      <c r="F27" s="33">
        <f t="shared" si="20"/>
        <v>0</v>
      </c>
      <c r="G27" s="35"/>
      <c r="H27" s="36"/>
      <c r="I27" s="35"/>
      <c r="J27" s="3"/>
    </row>
    <row r="28" spans="1:13" x14ac:dyDescent="0.25">
      <c r="A28" s="134" t="s">
        <v>126</v>
      </c>
      <c r="B28" s="17" t="s">
        <v>50</v>
      </c>
      <c r="C28" s="18">
        <f>1900*1.435/1.399</f>
        <v>1948.892065761258</v>
      </c>
      <c r="D28" s="33"/>
      <c r="E28" s="34"/>
      <c r="F28" s="33">
        <f t="shared" si="20"/>
        <v>0</v>
      </c>
      <c r="G28" s="35"/>
      <c r="H28" s="36"/>
      <c r="I28" s="35"/>
      <c r="J28" s="3"/>
    </row>
    <row r="29" spans="1:13" x14ac:dyDescent="0.25">
      <c r="A29" s="134"/>
      <c r="B29" s="17" t="s">
        <v>51</v>
      </c>
      <c r="C29" s="18">
        <f>950*1.435/1.399</f>
        <v>974.44603288062899</v>
      </c>
      <c r="D29" s="33"/>
      <c r="E29" s="34"/>
      <c r="F29" s="33">
        <f t="shared" si="20"/>
        <v>0</v>
      </c>
      <c r="G29" s="35"/>
      <c r="H29" s="36"/>
      <c r="I29" s="35"/>
      <c r="J29" s="3"/>
    </row>
    <row r="30" spans="1:13" x14ac:dyDescent="0.25">
      <c r="A30" s="134"/>
      <c r="B30" s="17" t="s">
        <v>52</v>
      </c>
      <c r="C30" s="18">
        <f>570*1.435/1.399</f>
        <v>584.66761972837742</v>
      </c>
      <c r="D30" s="33"/>
      <c r="E30" s="34"/>
      <c r="F30" s="33">
        <f t="shared" si="20"/>
        <v>0</v>
      </c>
      <c r="G30" s="35"/>
      <c r="H30" s="36"/>
      <c r="I30" s="35"/>
      <c r="J30" s="3"/>
    </row>
    <row r="31" spans="1:13" ht="24" customHeight="1" x14ac:dyDescent="0.25">
      <c r="A31" s="102" t="s">
        <v>127</v>
      </c>
      <c r="B31" s="102"/>
      <c r="C31" s="102"/>
      <c r="D31" s="102"/>
      <c r="E31" s="102"/>
      <c r="F31" s="102"/>
      <c r="H31" s="3"/>
      <c r="I31" s="3"/>
      <c r="J31" s="3"/>
    </row>
    <row r="32" spans="1:13" x14ac:dyDescent="0.25">
      <c r="A32" s="133" t="s">
        <v>49</v>
      </c>
      <c r="B32" s="17" t="s">
        <v>50</v>
      </c>
      <c r="C32" s="18">
        <f>1395*1.435/1.399</f>
        <v>1430.8970693352394</v>
      </c>
      <c r="D32" s="33"/>
      <c r="E32" s="37"/>
      <c r="F32" s="33">
        <f>D32*E32</f>
        <v>0</v>
      </c>
      <c r="G32" s="35"/>
      <c r="H32" s="36"/>
      <c r="I32" s="35"/>
      <c r="J32" s="3"/>
    </row>
    <row r="33" spans="1:12" x14ac:dyDescent="0.25">
      <c r="A33" s="133"/>
      <c r="B33" s="17" t="s">
        <v>51</v>
      </c>
      <c r="C33" s="18">
        <f>750*1.435/1.399</f>
        <v>769.29949964260186</v>
      </c>
      <c r="D33" s="33"/>
      <c r="E33" s="37"/>
      <c r="F33" s="33">
        <f t="shared" ref="F33:F37" si="21">D33*E33</f>
        <v>0</v>
      </c>
      <c r="G33" s="35"/>
      <c r="H33" s="36"/>
      <c r="I33" s="35"/>
      <c r="J33" s="3"/>
    </row>
    <row r="34" spans="1:12" x14ac:dyDescent="0.25">
      <c r="A34" s="133"/>
      <c r="B34" s="17" t="s">
        <v>52</v>
      </c>
      <c r="C34" s="18">
        <f>450*1.435/1.399</f>
        <v>461.5796997855611</v>
      </c>
      <c r="D34" s="33"/>
      <c r="E34" s="37"/>
      <c r="F34" s="33">
        <f t="shared" si="21"/>
        <v>0</v>
      </c>
      <c r="G34" s="35"/>
      <c r="H34" s="36"/>
      <c r="I34" s="35"/>
      <c r="J34" s="3"/>
    </row>
    <row r="35" spans="1:12" x14ac:dyDescent="0.25">
      <c r="A35" s="134" t="s">
        <v>125</v>
      </c>
      <c r="B35" s="17" t="s">
        <v>50</v>
      </c>
      <c r="C35" s="18">
        <f>1604*1.435/1.399</f>
        <v>1645.2751965689779</v>
      </c>
      <c r="D35" s="33"/>
      <c r="E35" s="37"/>
      <c r="F35" s="33">
        <f t="shared" si="21"/>
        <v>0</v>
      </c>
      <c r="G35" s="35"/>
      <c r="H35" s="36"/>
      <c r="I35" s="35"/>
      <c r="J35" s="3"/>
    </row>
    <row r="36" spans="1:12" x14ac:dyDescent="0.25">
      <c r="A36" s="134"/>
      <c r="B36" s="17" t="s">
        <v>51</v>
      </c>
      <c r="C36" s="18">
        <f>863*1.435/1.399</f>
        <v>885.20729092208717</v>
      </c>
      <c r="D36" s="33"/>
      <c r="E36" s="37"/>
      <c r="F36" s="33">
        <f t="shared" si="21"/>
        <v>0</v>
      </c>
      <c r="G36" s="35"/>
      <c r="H36" s="36"/>
      <c r="I36" s="35"/>
      <c r="J36" s="3"/>
    </row>
    <row r="37" spans="1:12" x14ac:dyDescent="0.25">
      <c r="A37" s="134"/>
      <c r="B37" s="17" t="s">
        <v>52</v>
      </c>
      <c r="C37" s="18">
        <f>518*1.435/1.399</f>
        <v>531.32952108649033</v>
      </c>
      <c r="D37" s="33"/>
      <c r="E37" s="37"/>
      <c r="F37" s="33">
        <f t="shared" si="21"/>
        <v>0</v>
      </c>
      <c r="G37" s="35"/>
      <c r="H37" s="36"/>
      <c r="I37" s="35"/>
      <c r="J37" s="3"/>
    </row>
    <row r="38" spans="1:12" x14ac:dyDescent="0.25">
      <c r="A38" s="135" t="s">
        <v>126</v>
      </c>
      <c r="B38" s="38" t="s">
        <v>50</v>
      </c>
      <c r="C38" s="39" t="s">
        <v>128</v>
      </c>
      <c r="D38" s="39" t="s">
        <v>128</v>
      </c>
      <c r="E38" s="39" t="s">
        <v>128</v>
      </c>
      <c r="F38" s="40" t="s">
        <v>128</v>
      </c>
      <c r="G38" s="41"/>
      <c r="H38" s="41"/>
      <c r="I38" s="41"/>
      <c r="J38" s="3"/>
    </row>
    <row r="39" spans="1:12" x14ac:dyDescent="0.25">
      <c r="A39" s="136"/>
      <c r="B39" s="17" t="s">
        <v>51</v>
      </c>
      <c r="C39" s="42" t="s">
        <v>128</v>
      </c>
      <c r="D39" s="42" t="s">
        <v>128</v>
      </c>
      <c r="E39" s="42" t="s">
        <v>128</v>
      </c>
      <c r="F39" s="43" t="s">
        <v>128</v>
      </c>
      <c r="G39" s="41"/>
      <c r="H39" s="41"/>
      <c r="I39" s="41"/>
      <c r="J39" s="3"/>
    </row>
    <row r="40" spans="1:12" ht="15.75" thickBot="1" x14ac:dyDescent="0.3">
      <c r="A40" s="137"/>
      <c r="B40" s="20" t="s">
        <v>52</v>
      </c>
      <c r="C40" s="44" t="s">
        <v>128</v>
      </c>
      <c r="D40" s="44" t="s">
        <v>128</v>
      </c>
      <c r="E40" s="44" t="s">
        <v>128</v>
      </c>
      <c r="F40" s="45" t="s">
        <v>128</v>
      </c>
      <c r="G40" s="41"/>
      <c r="H40" s="41"/>
      <c r="I40" s="41"/>
      <c r="J40" s="3"/>
    </row>
    <row r="41" spans="1:12" ht="35.25" customHeight="1" x14ac:dyDescent="0.25">
      <c r="A41" s="46" t="s">
        <v>129</v>
      </c>
      <c r="B41" s="138" t="s">
        <v>234</v>
      </c>
      <c r="C41" s="138"/>
      <c r="D41" s="138"/>
      <c r="E41" s="138"/>
      <c r="F41" s="138"/>
      <c r="G41" s="41"/>
      <c r="H41" s="41"/>
      <c r="I41" s="41"/>
      <c r="J41" s="3"/>
    </row>
    <row r="42" spans="1:12" ht="39.75" customHeight="1" x14ac:dyDescent="0.25">
      <c r="A42" s="101" t="s">
        <v>130</v>
      </c>
      <c r="B42" s="101"/>
      <c r="C42" s="101"/>
      <c r="D42" s="101"/>
      <c r="E42" s="101"/>
      <c r="F42" s="101"/>
      <c r="H42" s="3"/>
      <c r="I42" s="10" t="s">
        <v>27</v>
      </c>
      <c r="J42" s="112" t="s">
        <v>31</v>
      </c>
      <c r="K42" s="112"/>
      <c r="L42" s="56" t="s">
        <v>35</v>
      </c>
    </row>
    <row r="43" spans="1:12" ht="63.75" customHeight="1" x14ac:dyDescent="0.25">
      <c r="A43" s="128" t="s">
        <v>131</v>
      </c>
      <c r="B43" s="129"/>
      <c r="C43" s="126" t="s">
        <v>132</v>
      </c>
      <c r="D43" s="126"/>
      <c r="E43" s="126"/>
      <c r="F43" s="127"/>
      <c r="H43" s="3"/>
      <c r="I43" s="10" t="s">
        <v>28</v>
      </c>
      <c r="J43" s="112" t="s">
        <v>30</v>
      </c>
      <c r="K43" s="112"/>
      <c r="L43" s="56" t="s">
        <v>33</v>
      </c>
    </row>
    <row r="44" spans="1:12" ht="53.25" customHeight="1" x14ac:dyDescent="0.25">
      <c r="A44" s="128"/>
      <c r="B44" s="129"/>
      <c r="C44" s="126" t="s">
        <v>133</v>
      </c>
      <c r="D44" s="126"/>
      <c r="E44" s="126"/>
      <c r="F44" s="127"/>
      <c r="H44" s="3"/>
      <c r="I44" s="10" t="s">
        <v>29</v>
      </c>
      <c r="J44" s="113" t="s">
        <v>32</v>
      </c>
      <c r="K44" s="113"/>
      <c r="L44" s="56" t="s">
        <v>34</v>
      </c>
    </row>
    <row r="45" spans="1:12" ht="35.25" customHeight="1" x14ac:dyDescent="0.25">
      <c r="A45" s="130" t="s">
        <v>134</v>
      </c>
      <c r="B45" s="131"/>
      <c r="C45" s="131"/>
      <c r="D45" s="131"/>
      <c r="E45" s="131"/>
      <c r="F45" s="132"/>
      <c r="H45" s="3"/>
      <c r="I45" s="3"/>
      <c r="J45" s="3"/>
    </row>
    <row r="46" spans="1:12" ht="26.45" customHeight="1" x14ac:dyDescent="0.25">
      <c r="A46" s="120" t="s">
        <v>38</v>
      </c>
      <c r="B46" s="121"/>
      <c r="C46" s="121" t="s">
        <v>135</v>
      </c>
      <c r="D46" s="121"/>
      <c r="E46" s="121"/>
      <c r="F46" s="122"/>
      <c r="H46" s="3"/>
      <c r="I46" s="3"/>
      <c r="J46" s="3"/>
    </row>
    <row r="47" spans="1:12" x14ac:dyDescent="0.25">
      <c r="A47" s="123" t="s">
        <v>136</v>
      </c>
      <c r="B47" s="124"/>
      <c r="C47" s="124" t="s">
        <v>137</v>
      </c>
      <c r="D47" s="124"/>
      <c r="E47" s="124"/>
      <c r="F47" s="125"/>
      <c r="H47" s="3"/>
      <c r="I47" s="3"/>
      <c r="J47" s="3"/>
    </row>
    <row r="48" spans="1:12" ht="14.45" customHeight="1" x14ac:dyDescent="0.25">
      <c r="A48" s="123" t="s">
        <v>138</v>
      </c>
      <c r="B48" s="124"/>
      <c r="C48" s="126" t="s">
        <v>139</v>
      </c>
      <c r="D48" s="126"/>
      <c r="E48" s="126"/>
      <c r="F48" s="127"/>
      <c r="H48" s="3"/>
      <c r="I48" s="3"/>
      <c r="J48" s="3"/>
    </row>
    <row r="49" spans="1:10" ht="15.75" thickBot="1" x14ac:dyDescent="0.3">
      <c r="A49" s="114" t="s">
        <v>140</v>
      </c>
      <c r="B49" s="115"/>
      <c r="C49" s="115" t="s">
        <v>141</v>
      </c>
      <c r="D49" s="115"/>
      <c r="E49" s="115"/>
      <c r="F49" s="116"/>
      <c r="H49" s="3"/>
      <c r="I49" s="3"/>
      <c r="J49" s="3"/>
    </row>
    <row r="50" spans="1:10" x14ac:dyDescent="0.25">
      <c r="A50" s="3"/>
      <c r="C50" s="3"/>
      <c r="D50" s="3"/>
      <c r="E50" s="3"/>
      <c r="F50" s="3"/>
      <c r="H50" s="3"/>
      <c r="I50" s="3"/>
      <c r="J50" s="3"/>
    </row>
    <row r="51" spans="1:10" x14ac:dyDescent="0.25">
      <c r="A51" s="117" t="s">
        <v>142</v>
      </c>
      <c r="B51" s="117"/>
      <c r="C51" s="117"/>
      <c r="D51" s="117"/>
      <c r="E51" s="117"/>
      <c r="F51" s="117"/>
      <c r="H51" s="3"/>
      <c r="I51" s="3"/>
      <c r="J51" s="3"/>
    </row>
    <row r="52" spans="1:10" ht="31.15" customHeight="1" x14ac:dyDescent="0.25">
      <c r="A52" s="118" t="s">
        <v>143</v>
      </c>
      <c r="B52" s="118"/>
      <c r="C52" s="118"/>
      <c r="D52" s="118"/>
      <c r="E52" s="118"/>
      <c r="F52" s="118"/>
      <c r="H52" s="3"/>
      <c r="I52" s="3"/>
      <c r="J52" s="3"/>
    </row>
    <row r="53" spans="1:10" ht="33" customHeight="1" x14ac:dyDescent="0.25">
      <c r="A53" s="119" t="s">
        <v>144</v>
      </c>
      <c r="B53" s="119"/>
      <c r="C53" s="119"/>
      <c r="D53" s="119"/>
      <c r="E53" s="119"/>
      <c r="F53" s="119"/>
      <c r="H53" s="3"/>
      <c r="I53" s="3"/>
      <c r="J53" s="3"/>
    </row>
    <row r="54" spans="1:10" ht="51" customHeight="1" x14ac:dyDescent="0.25">
      <c r="A54" s="105" t="s">
        <v>145</v>
      </c>
      <c r="B54" s="106"/>
      <c r="C54" s="106"/>
      <c r="D54" s="106"/>
      <c r="E54" s="106"/>
      <c r="F54" s="107"/>
      <c r="H54" s="3"/>
      <c r="I54" s="3"/>
      <c r="J54" s="3"/>
    </row>
    <row r="55" spans="1:10" ht="32.25" customHeight="1" x14ac:dyDescent="0.25">
      <c r="A55" s="105" t="s">
        <v>146</v>
      </c>
      <c r="B55" s="106"/>
      <c r="C55" s="106"/>
      <c r="D55" s="106"/>
      <c r="E55" s="106"/>
      <c r="F55" s="107"/>
      <c r="H55" s="3"/>
      <c r="I55" s="3"/>
      <c r="J55" s="3"/>
    </row>
  </sheetData>
  <mergeCells count="47">
    <mergeCell ref="A16:A18"/>
    <mergeCell ref="A8:A9"/>
    <mergeCell ref="B8:B9"/>
    <mergeCell ref="C8:C9"/>
    <mergeCell ref="D8:G8"/>
    <mergeCell ref="A12:A14"/>
    <mergeCell ref="A19:F19"/>
    <mergeCell ref="A21:F21"/>
    <mergeCell ref="A22:A24"/>
    <mergeCell ref="A25:A27"/>
    <mergeCell ref="A28:A30"/>
    <mergeCell ref="A31:F31"/>
    <mergeCell ref="A32:A34"/>
    <mergeCell ref="A35:A37"/>
    <mergeCell ref="A38:A40"/>
    <mergeCell ref="B41:F41"/>
    <mergeCell ref="A48:B48"/>
    <mergeCell ref="C48:F48"/>
    <mergeCell ref="A42:F42"/>
    <mergeCell ref="A43:B44"/>
    <mergeCell ref="C43:F43"/>
    <mergeCell ref="C44:F44"/>
    <mergeCell ref="A45:F45"/>
    <mergeCell ref="A54:F54"/>
    <mergeCell ref="A55:F55"/>
    <mergeCell ref="A15:M15"/>
    <mergeCell ref="A4:M4"/>
    <mergeCell ref="J42:K42"/>
    <mergeCell ref="J43:K43"/>
    <mergeCell ref="J44:K44"/>
    <mergeCell ref="A49:B49"/>
    <mergeCell ref="C49:F49"/>
    <mergeCell ref="A51:F51"/>
    <mergeCell ref="A52:F52"/>
    <mergeCell ref="A53:F53"/>
    <mergeCell ref="A46:B46"/>
    <mergeCell ref="C46:F46"/>
    <mergeCell ref="A47:B47"/>
    <mergeCell ref="C47:F47"/>
    <mergeCell ref="A1:M1"/>
    <mergeCell ref="A2:M2"/>
    <mergeCell ref="K8:M8"/>
    <mergeCell ref="A10:M10"/>
    <mergeCell ref="A11:M11"/>
    <mergeCell ref="A6:M6"/>
    <mergeCell ref="A7:M7"/>
    <mergeCell ref="H8:J8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>
    <oddHeader xml:space="preserve">&amp;L&amp;G&amp;C&amp;"-,Έντονη γραφή"ΔΙΚΤΥΟ ΣΥΝΕΡΓΑΣΙΑΣ ΔΗΜΩΝ ΠΕ ΝΣΗΩΝ ΑΤΤΙΚΗΣ&amp;"-,Κανονικά" </oddHeader>
    <oddFooter>&amp;C&amp;G&amp;R&amp;P από &amp;N</oddFooter>
  </headerFooter>
  <rowBreaks count="1" manualBreakCount="1">
    <brk id="44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9C169-2DB8-41E5-AC93-4C7AADC7E170}">
  <sheetPr>
    <pageSetUpPr fitToPage="1"/>
  </sheetPr>
  <dimension ref="A1:M36"/>
  <sheetViews>
    <sheetView view="pageBreakPreview" zoomScale="80" zoomScaleNormal="100" zoomScaleSheetLayoutView="80" workbookViewId="0">
      <selection activeCell="A35" sqref="A35:I35"/>
    </sheetView>
  </sheetViews>
  <sheetFormatPr defaultRowHeight="15" x14ac:dyDescent="0.25"/>
  <cols>
    <col min="1" max="1" width="12" style="5" bestFit="1" customWidth="1"/>
    <col min="2" max="2" width="44.7109375" style="3" bestFit="1" customWidth="1"/>
    <col min="3" max="3" width="24.28515625" style="6" customWidth="1"/>
    <col min="4" max="4" width="32.140625" style="7" customWidth="1"/>
    <col min="5" max="5" width="25.85546875" style="7" customWidth="1"/>
    <col min="6" max="6" width="2.28515625" style="3" customWidth="1"/>
    <col min="7" max="7" width="16.28515625" style="7" customWidth="1"/>
    <col min="8" max="8" width="33.7109375" style="7" customWidth="1"/>
    <col min="9" max="9" width="29.140625" style="7" customWidth="1"/>
    <col min="10" max="16384" width="9.140625" style="3"/>
  </cols>
  <sheetData>
    <row r="1" spans="1:13" x14ac:dyDescent="0.25">
      <c r="A1" s="99" t="s">
        <v>204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x14ac:dyDescent="0.25">
      <c r="A2" s="99" t="s">
        <v>205</v>
      </c>
      <c r="B2" s="99"/>
      <c r="C2" s="99"/>
      <c r="D2" s="99"/>
      <c r="E2" s="99"/>
      <c r="F2" s="99"/>
      <c r="G2" s="99"/>
      <c r="H2" s="99"/>
      <c r="I2" s="99"/>
      <c r="J2" s="55"/>
      <c r="K2" s="55"/>
      <c r="L2" s="55"/>
      <c r="M2" s="55"/>
    </row>
    <row r="4" spans="1:13" s="57" customFormat="1" x14ac:dyDescent="0.25">
      <c r="A4" s="147" t="s">
        <v>150</v>
      </c>
      <c r="B4" s="147"/>
      <c r="C4" s="147"/>
      <c r="D4" s="148"/>
      <c r="E4" s="149"/>
      <c r="F4" s="149"/>
      <c r="G4" s="149"/>
      <c r="H4" s="149"/>
      <c r="I4" s="150"/>
      <c r="J4" s="3"/>
      <c r="K4" s="3"/>
      <c r="L4" s="3"/>
    </row>
    <row r="5" spans="1:13" s="57" customFormat="1" ht="12.75" customHeight="1" x14ac:dyDescent="0.25">
      <c r="A5" s="147" t="s">
        <v>151</v>
      </c>
      <c r="B5" s="147"/>
      <c r="C5" s="147"/>
      <c r="D5" s="148"/>
      <c r="E5" s="149"/>
      <c r="F5" s="149"/>
      <c r="G5" s="149"/>
      <c r="H5" s="149"/>
      <c r="I5" s="150"/>
      <c r="J5" s="3"/>
      <c r="K5" s="3"/>
      <c r="L5" s="3"/>
    </row>
    <row r="6" spans="1:13" s="57" customFormat="1" x14ac:dyDescent="0.25">
      <c r="A6" s="147" t="s">
        <v>152</v>
      </c>
      <c r="B6" s="147"/>
      <c r="C6" s="147"/>
      <c r="D6" s="148"/>
      <c r="E6" s="149"/>
      <c r="F6" s="149"/>
      <c r="G6" s="149"/>
      <c r="H6" s="149"/>
      <c r="I6" s="150"/>
      <c r="J6" s="3"/>
      <c r="K6" s="3"/>
      <c r="L6" s="3"/>
    </row>
    <row r="7" spans="1:13" s="57" customFormat="1" x14ac:dyDescent="0.25">
      <c r="A7" s="147" t="s">
        <v>153</v>
      </c>
      <c r="B7" s="147"/>
      <c r="C7" s="147"/>
      <c r="D7" s="148"/>
      <c r="E7" s="149"/>
      <c r="F7" s="149"/>
      <c r="G7" s="149"/>
      <c r="H7" s="149"/>
      <c r="I7" s="150"/>
      <c r="J7" s="3"/>
      <c r="K7" s="3"/>
      <c r="L7" s="3"/>
    </row>
    <row r="8" spans="1:13" s="57" customFormat="1" x14ac:dyDescent="0.25">
      <c r="A8" s="147" t="s">
        <v>154</v>
      </c>
      <c r="B8" s="147"/>
      <c r="C8" s="147"/>
      <c r="D8" s="148"/>
      <c r="E8" s="149"/>
      <c r="F8" s="149"/>
      <c r="G8" s="149"/>
      <c r="H8" s="149"/>
      <c r="I8" s="150"/>
      <c r="J8" s="3"/>
      <c r="K8" s="3"/>
      <c r="L8" s="3"/>
    </row>
    <row r="10" spans="1:13" x14ac:dyDescent="0.25">
      <c r="A10" s="144" t="s">
        <v>207</v>
      </c>
      <c r="B10" s="145"/>
      <c r="C10" s="145"/>
      <c r="D10" s="145"/>
      <c r="E10" s="145"/>
      <c r="F10" s="145"/>
      <c r="G10" s="145"/>
      <c r="H10" s="145"/>
      <c r="I10" s="146"/>
    </row>
    <row r="11" spans="1:13" x14ac:dyDescent="0.25">
      <c r="A11" s="157" t="s">
        <v>36</v>
      </c>
      <c r="B11" s="158"/>
      <c r="C11" s="151" t="s">
        <v>0</v>
      </c>
      <c r="D11" s="152"/>
      <c r="E11" s="153"/>
      <c r="G11" s="151" t="s">
        <v>0</v>
      </c>
      <c r="H11" s="152"/>
      <c r="I11" s="153"/>
    </row>
    <row r="12" spans="1:13" x14ac:dyDescent="0.25">
      <c r="A12" s="159"/>
      <c r="B12" s="160"/>
      <c r="C12" s="154" t="s">
        <v>1</v>
      </c>
      <c r="D12" s="154"/>
      <c r="E12" s="154"/>
      <c r="G12" s="155" t="s">
        <v>2</v>
      </c>
      <c r="H12" s="155"/>
      <c r="I12" s="155"/>
    </row>
    <row r="13" spans="1:13" ht="60" x14ac:dyDescent="0.25">
      <c r="A13" s="10" t="s">
        <v>3</v>
      </c>
      <c r="B13" s="10" t="s">
        <v>4</v>
      </c>
      <c r="C13" s="13" t="s">
        <v>5</v>
      </c>
      <c r="D13" s="14" t="s">
        <v>6</v>
      </c>
      <c r="E13" s="14" t="s">
        <v>225</v>
      </c>
      <c r="G13" s="15" t="s">
        <v>5</v>
      </c>
      <c r="H13" s="15" t="s">
        <v>6</v>
      </c>
      <c r="I13" s="15" t="str">
        <f>E13</f>
        <v xml:space="preserve">ΠΟΣΟΣΤΟ (%) ΕΚΤΕΛΕΣΗΣ ΕΡΓΑΣΙΩΝ ΣΤΟ ΚΟΣΤΟΣ  </v>
      </c>
    </row>
    <row r="14" spans="1:13" x14ac:dyDescent="0.25">
      <c r="A14" s="202" t="s">
        <v>226</v>
      </c>
      <c r="B14" s="202" t="s">
        <v>227</v>
      </c>
      <c r="C14" s="202" t="s">
        <v>228</v>
      </c>
      <c r="D14" s="202" t="s">
        <v>229</v>
      </c>
      <c r="E14" s="202" t="s">
        <v>230</v>
      </c>
      <c r="G14" s="202" t="s">
        <v>231</v>
      </c>
      <c r="H14" s="202" t="s">
        <v>232</v>
      </c>
      <c r="I14" s="202" t="s">
        <v>233</v>
      </c>
    </row>
    <row r="15" spans="1:13" x14ac:dyDescent="0.25">
      <c r="A15" s="1">
        <v>1</v>
      </c>
      <c r="B15" s="2" t="s">
        <v>7</v>
      </c>
      <c r="C15" s="4">
        <v>2.6599999999999999E-2</v>
      </c>
      <c r="D15" s="201"/>
      <c r="E15" s="4">
        <f>D15/C15</f>
        <v>0</v>
      </c>
      <c r="G15" s="4">
        <v>2.87E-2</v>
      </c>
      <c r="H15" s="201"/>
      <c r="I15" s="4">
        <f>H15/G15</f>
        <v>0</v>
      </c>
    </row>
    <row r="16" spans="1:13" x14ac:dyDescent="0.25">
      <c r="A16" s="1" t="s">
        <v>8</v>
      </c>
      <c r="B16" s="2" t="s">
        <v>9</v>
      </c>
      <c r="C16" s="4">
        <v>0.28000000000000003</v>
      </c>
      <c r="D16" s="201"/>
      <c r="E16" s="4">
        <f t="shared" ref="E16:E32" si="0">D16/C16</f>
        <v>0</v>
      </c>
      <c r="G16" s="4"/>
      <c r="H16" s="201"/>
      <c r="I16" s="4"/>
    </row>
    <row r="17" spans="1:9" x14ac:dyDescent="0.25">
      <c r="A17" s="1" t="s">
        <v>10</v>
      </c>
      <c r="B17" s="2" t="s">
        <v>11</v>
      </c>
      <c r="C17" s="4"/>
      <c r="D17" s="201"/>
      <c r="E17" s="4"/>
      <c r="G17" s="4">
        <v>0.2258</v>
      </c>
      <c r="H17" s="201"/>
      <c r="I17" s="4">
        <f t="shared" ref="I16:I32" si="1">H17/G17</f>
        <v>0</v>
      </c>
    </row>
    <row r="18" spans="1:9" x14ac:dyDescent="0.25">
      <c r="A18" s="1">
        <v>3</v>
      </c>
      <c r="B18" s="2" t="s">
        <v>12</v>
      </c>
      <c r="C18" s="4">
        <v>6.6699999999999995E-2</v>
      </c>
      <c r="D18" s="201"/>
      <c r="E18" s="4">
        <f t="shared" si="0"/>
        <v>0</v>
      </c>
      <c r="G18" s="4">
        <v>7.17E-2</v>
      </c>
      <c r="H18" s="201"/>
      <c r="I18" s="4">
        <f t="shared" si="1"/>
        <v>0</v>
      </c>
    </row>
    <row r="19" spans="1:9" x14ac:dyDescent="0.25">
      <c r="A19" s="1">
        <v>4</v>
      </c>
      <c r="B19" s="2" t="s">
        <v>13</v>
      </c>
      <c r="C19" s="4">
        <v>0.1</v>
      </c>
      <c r="D19" s="201"/>
      <c r="E19" s="4">
        <f t="shared" si="0"/>
        <v>0</v>
      </c>
      <c r="G19" s="4">
        <v>0.1075</v>
      </c>
      <c r="H19" s="201"/>
      <c r="I19" s="4">
        <f t="shared" si="1"/>
        <v>0</v>
      </c>
    </row>
    <row r="20" spans="1:9" x14ac:dyDescent="0.25">
      <c r="A20" s="1">
        <v>5</v>
      </c>
      <c r="B20" s="2" t="s">
        <v>14</v>
      </c>
      <c r="C20" s="4">
        <v>9.3299999999999994E-2</v>
      </c>
      <c r="D20" s="201"/>
      <c r="E20" s="4">
        <f t="shared" si="0"/>
        <v>0</v>
      </c>
      <c r="G20" s="4">
        <v>0.1004</v>
      </c>
      <c r="H20" s="201"/>
      <c r="I20" s="4">
        <f t="shared" si="1"/>
        <v>0</v>
      </c>
    </row>
    <row r="21" spans="1:9" x14ac:dyDescent="0.25">
      <c r="A21" s="1">
        <v>6</v>
      </c>
      <c r="B21" s="2" t="s">
        <v>15</v>
      </c>
      <c r="C21" s="4">
        <v>1.67E-2</v>
      </c>
      <c r="D21" s="201"/>
      <c r="E21" s="4">
        <f t="shared" si="0"/>
        <v>0</v>
      </c>
      <c r="G21" s="4">
        <v>1.7899999999999999E-2</v>
      </c>
      <c r="H21" s="201"/>
      <c r="I21" s="4">
        <f t="shared" si="1"/>
        <v>0</v>
      </c>
    </row>
    <row r="22" spans="1:9" x14ac:dyDescent="0.25">
      <c r="A22" s="1">
        <v>7</v>
      </c>
      <c r="B22" s="2" t="s">
        <v>16</v>
      </c>
      <c r="C22" s="4">
        <v>2.6599999999999999E-2</v>
      </c>
      <c r="D22" s="201"/>
      <c r="E22" s="4">
        <f t="shared" si="0"/>
        <v>0</v>
      </c>
      <c r="G22" s="4">
        <v>2.87E-2</v>
      </c>
      <c r="H22" s="201"/>
      <c r="I22" s="4">
        <f t="shared" si="1"/>
        <v>0</v>
      </c>
    </row>
    <row r="23" spans="1:9" x14ac:dyDescent="0.25">
      <c r="A23" s="1">
        <v>8</v>
      </c>
      <c r="B23" s="2" t="s">
        <v>17</v>
      </c>
      <c r="C23" s="4">
        <v>6.7000000000000004E-2</v>
      </c>
      <c r="D23" s="201"/>
      <c r="E23" s="4">
        <f t="shared" si="0"/>
        <v>0</v>
      </c>
      <c r="G23" s="4">
        <v>7.17E-2</v>
      </c>
      <c r="H23" s="201"/>
      <c r="I23" s="4">
        <f t="shared" si="1"/>
        <v>0</v>
      </c>
    </row>
    <row r="24" spans="1:9" x14ac:dyDescent="0.25">
      <c r="A24" s="1">
        <v>9</v>
      </c>
      <c r="B24" s="2" t="s">
        <v>18</v>
      </c>
      <c r="C24" s="4">
        <v>3.3300000000000003E-2</v>
      </c>
      <c r="D24" s="201"/>
      <c r="E24" s="4">
        <f t="shared" si="0"/>
        <v>0</v>
      </c>
      <c r="G24" s="4">
        <v>3.5799999999999998E-2</v>
      </c>
      <c r="H24" s="201"/>
      <c r="I24" s="4">
        <f t="shared" si="1"/>
        <v>0</v>
      </c>
    </row>
    <row r="25" spans="1:9" x14ac:dyDescent="0.25">
      <c r="A25" s="1">
        <v>10</v>
      </c>
      <c r="B25" s="2" t="s">
        <v>19</v>
      </c>
      <c r="C25" s="4">
        <v>0.06</v>
      </c>
      <c r="D25" s="201"/>
      <c r="E25" s="4">
        <f t="shared" si="0"/>
        <v>0</v>
      </c>
      <c r="G25" s="4">
        <v>6.4500000000000002E-2</v>
      </c>
      <c r="H25" s="201"/>
      <c r="I25" s="4">
        <f t="shared" si="1"/>
        <v>0</v>
      </c>
    </row>
    <row r="26" spans="1:9" x14ac:dyDescent="0.25">
      <c r="A26" s="1">
        <v>11</v>
      </c>
      <c r="B26" s="2" t="s">
        <v>20</v>
      </c>
      <c r="C26" s="4">
        <v>0.05</v>
      </c>
      <c r="D26" s="201"/>
      <c r="E26" s="4">
        <f t="shared" si="0"/>
        <v>0</v>
      </c>
      <c r="G26" s="4">
        <v>5.3800000000000001E-2</v>
      </c>
      <c r="H26" s="201"/>
      <c r="I26" s="4">
        <f t="shared" si="1"/>
        <v>0</v>
      </c>
    </row>
    <row r="27" spans="1:9" x14ac:dyDescent="0.25">
      <c r="A27" s="1">
        <v>12</v>
      </c>
      <c r="B27" s="2" t="s">
        <v>21</v>
      </c>
      <c r="C27" s="4">
        <v>0.01</v>
      </c>
      <c r="D27" s="201"/>
      <c r="E27" s="4">
        <f t="shared" si="0"/>
        <v>0</v>
      </c>
      <c r="G27" s="4">
        <v>1.0699999999999999E-2</v>
      </c>
      <c r="H27" s="201"/>
      <c r="I27" s="4">
        <f t="shared" si="1"/>
        <v>0</v>
      </c>
    </row>
    <row r="28" spans="1:9" x14ac:dyDescent="0.25">
      <c r="A28" s="1">
        <v>13</v>
      </c>
      <c r="B28" s="2" t="s">
        <v>22</v>
      </c>
      <c r="C28" s="4">
        <v>2.6599999999999999E-2</v>
      </c>
      <c r="D28" s="201"/>
      <c r="E28" s="4">
        <f t="shared" si="0"/>
        <v>0</v>
      </c>
      <c r="G28" s="4">
        <v>2.87E-2</v>
      </c>
      <c r="H28" s="201"/>
      <c r="I28" s="4">
        <f t="shared" si="1"/>
        <v>0</v>
      </c>
    </row>
    <row r="29" spans="1:9" x14ac:dyDescent="0.25">
      <c r="A29" s="1">
        <v>14</v>
      </c>
      <c r="B29" s="2" t="s">
        <v>23</v>
      </c>
      <c r="C29" s="4">
        <v>2.6599999999999999E-2</v>
      </c>
      <c r="D29" s="201"/>
      <c r="E29" s="4">
        <f t="shared" si="0"/>
        <v>0</v>
      </c>
      <c r="G29" s="4">
        <v>2.87E-2</v>
      </c>
      <c r="H29" s="201"/>
      <c r="I29" s="4">
        <f t="shared" si="1"/>
        <v>0</v>
      </c>
    </row>
    <row r="30" spans="1:9" x14ac:dyDescent="0.25">
      <c r="A30" s="1">
        <v>15</v>
      </c>
      <c r="B30" s="2" t="s">
        <v>24</v>
      </c>
      <c r="C30" s="4">
        <v>4.6699999999999998E-2</v>
      </c>
      <c r="D30" s="201"/>
      <c r="E30" s="4">
        <f t="shared" si="0"/>
        <v>0</v>
      </c>
      <c r="G30" s="4">
        <v>5.0200000000000002E-2</v>
      </c>
      <c r="H30" s="201"/>
      <c r="I30" s="4">
        <f t="shared" si="1"/>
        <v>0</v>
      </c>
    </row>
    <row r="31" spans="1:9" x14ac:dyDescent="0.25">
      <c r="A31" s="1">
        <v>16</v>
      </c>
      <c r="B31" s="2" t="s">
        <v>25</v>
      </c>
      <c r="C31" s="4">
        <v>5.33E-2</v>
      </c>
      <c r="D31" s="201"/>
      <c r="E31" s="4">
        <f t="shared" si="0"/>
        <v>0</v>
      </c>
      <c r="G31" s="4">
        <v>5.7299999999999997E-2</v>
      </c>
      <c r="H31" s="201"/>
      <c r="I31" s="4">
        <f t="shared" si="1"/>
        <v>0</v>
      </c>
    </row>
    <row r="32" spans="1:9" x14ac:dyDescent="0.25">
      <c r="A32" s="1">
        <v>17</v>
      </c>
      <c r="B32" s="2" t="s">
        <v>26</v>
      </c>
      <c r="C32" s="4">
        <v>1.66E-2</v>
      </c>
      <c r="D32" s="201"/>
      <c r="E32" s="4">
        <f t="shared" si="0"/>
        <v>0</v>
      </c>
      <c r="G32" s="4">
        <v>1.7899999999999999E-2</v>
      </c>
      <c r="H32" s="201"/>
      <c r="I32" s="4">
        <f t="shared" si="1"/>
        <v>0</v>
      </c>
    </row>
    <row r="33" spans="1:9" x14ac:dyDescent="0.25">
      <c r="A33" s="11"/>
      <c r="B33" s="54" t="s">
        <v>81</v>
      </c>
      <c r="C33" s="12">
        <f>SUM(C15:C32)</f>
        <v>0.99999999999999989</v>
      </c>
      <c r="D33" s="12">
        <f>SUM(D15:D32)</f>
        <v>0</v>
      </c>
      <c r="E33" s="12"/>
      <c r="G33" s="12">
        <f>SUM(G15:G32)</f>
        <v>0.99999999999999989</v>
      </c>
      <c r="H33" s="12">
        <f>SUM(H15:H32)</f>
        <v>0</v>
      </c>
      <c r="I33" s="12"/>
    </row>
    <row r="35" spans="1:9" ht="40.5" customHeight="1" x14ac:dyDescent="0.25">
      <c r="A35" s="156" t="s">
        <v>235</v>
      </c>
      <c r="B35" s="156"/>
      <c r="C35" s="156"/>
      <c r="D35" s="156"/>
      <c r="E35" s="156"/>
      <c r="F35" s="156"/>
      <c r="G35" s="156"/>
      <c r="H35" s="156"/>
      <c r="I35" s="156"/>
    </row>
    <row r="36" spans="1:9" x14ac:dyDescent="0.25">
      <c r="A36" s="9"/>
      <c r="B36" s="9"/>
      <c r="C36" s="9"/>
      <c r="D36" s="9"/>
      <c r="E36" s="9"/>
      <c r="F36" s="9"/>
      <c r="G36" s="9"/>
      <c r="H36" s="9"/>
      <c r="I36" s="9"/>
    </row>
  </sheetData>
  <mergeCells count="20">
    <mergeCell ref="C11:E11"/>
    <mergeCell ref="G11:I11"/>
    <mergeCell ref="C12:E12"/>
    <mergeCell ref="G12:I12"/>
    <mergeCell ref="A35:I35"/>
    <mergeCell ref="A11:B12"/>
    <mergeCell ref="A10:I10"/>
    <mergeCell ref="A2:I2"/>
    <mergeCell ref="A1:I1"/>
    <mergeCell ref="J1:M1"/>
    <mergeCell ref="A7:C7"/>
    <mergeCell ref="A8:C8"/>
    <mergeCell ref="D4:I4"/>
    <mergeCell ref="D5:I5"/>
    <mergeCell ref="D6:I6"/>
    <mergeCell ref="D7:I7"/>
    <mergeCell ref="D8:I8"/>
    <mergeCell ref="A4:C4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>
    <oddHeader xml:space="preserve">&amp;L&amp;G&amp;C&amp;"-,Έντονη γραφή"ΔΙΚΤΥΟ ΣΥΝΕΡΓΑΣΙΑΣ ΔΗΜΩΝ ΠΕ ΝΣΗΩΝ ΑΤΤΙΚΗΣ&amp;"-,Κανονικά" </oddHeader>
    <oddFooter>&amp;C&amp;G&amp;R&amp;P από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DC43E-70C4-4176-8DDD-89814A149A1B}">
  <sheetPr>
    <pageSetUpPr fitToPage="1"/>
  </sheetPr>
  <dimension ref="A1:M68"/>
  <sheetViews>
    <sheetView view="pageBreakPreview" topLeftCell="A14" zoomScaleNormal="100" zoomScaleSheetLayoutView="100" workbookViewId="0">
      <selection activeCell="D24" sqref="D24:E24"/>
    </sheetView>
  </sheetViews>
  <sheetFormatPr defaultRowHeight="15" x14ac:dyDescent="0.25"/>
  <cols>
    <col min="1" max="1" width="9.7109375" style="5" customWidth="1"/>
    <col min="2" max="2" width="38.85546875" style="3" customWidth="1"/>
    <col min="3" max="3" width="8" style="5" customWidth="1"/>
    <col min="4" max="4" width="12.140625" style="3" customWidth="1"/>
    <col min="5" max="5" width="12.7109375" style="3" customWidth="1"/>
    <col min="6" max="6" width="11.5703125" style="3" customWidth="1"/>
    <col min="7" max="7" width="9.7109375" style="3" customWidth="1"/>
    <col min="8" max="8" width="11.5703125" style="3" customWidth="1"/>
    <col min="9" max="9" width="16.140625" style="3" customWidth="1"/>
    <col min="10" max="10" width="16.42578125" style="3" customWidth="1"/>
    <col min="11" max="11" width="32.28515625" style="8" customWidth="1"/>
    <col min="12" max="16384" width="9.140625" style="3"/>
  </cols>
  <sheetData>
    <row r="1" spans="1:13" x14ac:dyDescent="0.25">
      <c r="A1" s="99" t="s">
        <v>204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x14ac:dyDescent="0.25">
      <c r="A2" s="99" t="s">
        <v>205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55"/>
      <c r="M2" s="55"/>
    </row>
    <row r="4" spans="1:13" s="57" customFormat="1" x14ac:dyDescent="0.25">
      <c r="A4" s="147" t="s">
        <v>150</v>
      </c>
      <c r="B4" s="147"/>
      <c r="C4" s="147"/>
      <c r="D4" s="164"/>
      <c r="E4" s="164"/>
      <c r="F4" s="164"/>
      <c r="G4" s="164"/>
      <c r="H4" s="164"/>
      <c r="I4" s="164"/>
      <c r="J4" s="164"/>
      <c r="K4" s="164"/>
      <c r="L4" s="3"/>
    </row>
    <row r="5" spans="1:13" s="57" customFormat="1" ht="12.75" customHeight="1" x14ac:dyDescent="0.25">
      <c r="A5" s="147" t="s">
        <v>151</v>
      </c>
      <c r="B5" s="147"/>
      <c r="C5" s="147"/>
      <c r="D5" s="164"/>
      <c r="E5" s="164"/>
      <c r="F5" s="164"/>
      <c r="G5" s="164"/>
      <c r="H5" s="164"/>
      <c r="I5" s="164"/>
      <c r="J5" s="164"/>
      <c r="K5" s="164"/>
      <c r="L5" s="3"/>
    </row>
    <row r="6" spans="1:13" s="57" customFormat="1" x14ac:dyDescent="0.25">
      <c r="A6" s="147" t="s">
        <v>152</v>
      </c>
      <c r="B6" s="147"/>
      <c r="C6" s="147"/>
      <c r="D6" s="164"/>
      <c r="E6" s="164"/>
      <c r="F6" s="164"/>
      <c r="G6" s="164"/>
      <c r="H6" s="164"/>
      <c r="I6" s="164"/>
      <c r="J6" s="164"/>
      <c r="K6" s="164"/>
      <c r="L6" s="3"/>
    </row>
    <row r="7" spans="1:13" s="57" customFormat="1" x14ac:dyDescent="0.25">
      <c r="A7" s="147" t="s">
        <v>153</v>
      </c>
      <c r="B7" s="147"/>
      <c r="C7" s="147"/>
      <c r="D7" s="164"/>
      <c r="E7" s="164"/>
      <c r="F7" s="164"/>
      <c r="G7" s="164"/>
      <c r="H7" s="164"/>
      <c r="I7" s="164"/>
      <c r="J7" s="164"/>
      <c r="K7" s="164"/>
      <c r="L7" s="3"/>
    </row>
    <row r="8" spans="1:13" s="57" customFormat="1" x14ac:dyDescent="0.25">
      <c r="A8" s="147" t="s">
        <v>154</v>
      </c>
      <c r="B8" s="147"/>
      <c r="C8" s="147"/>
      <c r="D8" s="164"/>
      <c r="E8" s="164"/>
      <c r="F8" s="164"/>
      <c r="G8" s="164"/>
      <c r="H8" s="164"/>
      <c r="I8" s="164"/>
      <c r="J8" s="164"/>
      <c r="K8" s="164"/>
      <c r="L8" s="3"/>
    </row>
    <row r="10" spans="1:13" x14ac:dyDescent="0.25">
      <c r="A10" s="161" t="s">
        <v>208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3"/>
    </row>
    <row r="11" spans="1:13" ht="30" x14ac:dyDescent="0.25">
      <c r="A11" s="10" t="s">
        <v>3</v>
      </c>
      <c r="B11" s="10" t="s">
        <v>76</v>
      </c>
      <c r="C11" s="10" t="s">
        <v>75</v>
      </c>
      <c r="D11" s="10" t="s">
        <v>77</v>
      </c>
      <c r="E11" s="27" t="s">
        <v>78</v>
      </c>
      <c r="F11" s="10" t="s">
        <v>79</v>
      </c>
      <c r="G11" s="10" t="s">
        <v>80</v>
      </c>
      <c r="H11" s="10" t="s">
        <v>81</v>
      </c>
      <c r="I11" s="27" t="s">
        <v>82</v>
      </c>
      <c r="J11" s="27" t="s">
        <v>83</v>
      </c>
      <c r="K11" s="27" t="s">
        <v>84</v>
      </c>
    </row>
    <row r="12" spans="1:13" ht="30" x14ac:dyDescent="0.25">
      <c r="A12" s="28" t="s">
        <v>55</v>
      </c>
      <c r="B12" s="25" t="s">
        <v>65</v>
      </c>
      <c r="C12" s="28"/>
      <c r="D12" s="24"/>
      <c r="E12" s="24"/>
      <c r="F12" s="58">
        <f>SUM(F13:F24)</f>
        <v>0</v>
      </c>
      <c r="G12" s="58">
        <f>SUM(G13:G24)</f>
        <v>0</v>
      </c>
      <c r="H12" s="58">
        <f>SUM(H13:H24)</f>
        <v>0</v>
      </c>
      <c r="I12" s="58">
        <f>SUM(I13:I24)</f>
        <v>0</v>
      </c>
      <c r="J12" s="24"/>
      <c r="K12" s="25"/>
    </row>
    <row r="13" spans="1:13" ht="30" x14ac:dyDescent="0.25">
      <c r="A13" s="1">
        <v>1</v>
      </c>
      <c r="B13" s="26" t="s">
        <v>210</v>
      </c>
      <c r="C13" s="1" t="s">
        <v>222</v>
      </c>
      <c r="D13" s="2"/>
      <c r="E13" s="33"/>
      <c r="F13" s="33">
        <f>E13*D13</f>
        <v>0</v>
      </c>
      <c r="G13" s="33">
        <f>F13*1.24</f>
        <v>0</v>
      </c>
      <c r="H13" s="33">
        <f>G13+F13</f>
        <v>0</v>
      </c>
      <c r="I13" s="33"/>
      <c r="J13" s="2"/>
      <c r="K13" s="26" t="s">
        <v>115</v>
      </c>
    </row>
    <row r="14" spans="1:13" ht="30" x14ac:dyDescent="0.25">
      <c r="A14" s="1">
        <v>2</v>
      </c>
      <c r="B14" s="26" t="s">
        <v>211</v>
      </c>
      <c r="C14" s="1" t="s">
        <v>222</v>
      </c>
      <c r="D14" s="2"/>
      <c r="E14" s="33"/>
      <c r="F14" s="33">
        <f t="shared" ref="F14:F24" si="0">E14*D14</f>
        <v>0</v>
      </c>
      <c r="G14" s="33">
        <f t="shared" ref="G14:G59" si="1">F14*1.24</f>
        <v>0</v>
      </c>
      <c r="H14" s="33">
        <f t="shared" ref="H14:H24" si="2">G14+F14</f>
        <v>0</v>
      </c>
      <c r="I14" s="33"/>
      <c r="J14" s="2"/>
      <c r="K14" s="26" t="s">
        <v>115</v>
      </c>
    </row>
    <row r="15" spans="1:13" x14ac:dyDescent="0.25">
      <c r="A15" s="1">
        <v>3</v>
      </c>
      <c r="B15" s="26" t="s">
        <v>212</v>
      </c>
      <c r="C15" s="1" t="s">
        <v>222</v>
      </c>
      <c r="D15" s="2"/>
      <c r="E15" s="33"/>
      <c r="F15" s="33">
        <f t="shared" si="0"/>
        <v>0</v>
      </c>
      <c r="G15" s="33">
        <f t="shared" si="1"/>
        <v>0</v>
      </c>
      <c r="H15" s="33">
        <f t="shared" si="2"/>
        <v>0</v>
      </c>
      <c r="I15" s="33"/>
      <c r="J15" s="2"/>
      <c r="K15" s="26" t="s">
        <v>115</v>
      </c>
    </row>
    <row r="16" spans="1:13" x14ac:dyDescent="0.25">
      <c r="A16" s="1">
        <v>4</v>
      </c>
      <c r="B16" s="26" t="s">
        <v>213</v>
      </c>
      <c r="C16" s="1" t="s">
        <v>222</v>
      </c>
      <c r="D16" s="2"/>
      <c r="E16" s="33"/>
      <c r="F16" s="33">
        <f t="shared" si="0"/>
        <v>0</v>
      </c>
      <c r="G16" s="33">
        <f t="shared" si="1"/>
        <v>0</v>
      </c>
      <c r="H16" s="33">
        <f t="shared" si="2"/>
        <v>0</v>
      </c>
      <c r="I16" s="33"/>
      <c r="J16" s="2"/>
      <c r="K16" s="26" t="s">
        <v>115</v>
      </c>
    </row>
    <row r="17" spans="1:11" x14ac:dyDescent="0.25">
      <c r="A17" s="1">
        <v>5</v>
      </c>
      <c r="B17" s="26" t="s">
        <v>214</v>
      </c>
      <c r="C17" s="1" t="s">
        <v>222</v>
      </c>
      <c r="D17" s="2"/>
      <c r="E17" s="33"/>
      <c r="F17" s="33">
        <f t="shared" si="0"/>
        <v>0</v>
      </c>
      <c r="G17" s="33">
        <f t="shared" si="1"/>
        <v>0</v>
      </c>
      <c r="H17" s="33">
        <f t="shared" si="2"/>
        <v>0</v>
      </c>
      <c r="I17" s="33"/>
      <c r="J17" s="2"/>
      <c r="K17" s="26" t="s">
        <v>115</v>
      </c>
    </row>
    <row r="18" spans="1:11" x14ac:dyDescent="0.25">
      <c r="A18" s="1">
        <v>6</v>
      </c>
      <c r="B18" s="26" t="s">
        <v>215</v>
      </c>
      <c r="C18" s="1" t="s">
        <v>222</v>
      </c>
      <c r="D18" s="2"/>
      <c r="E18" s="33"/>
      <c r="F18" s="33">
        <f t="shared" si="0"/>
        <v>0</v>
      </c>
      <c r="G18" s="33">
        <f t="shared" si="1"/>
        <v>0</v>
      </c>
      <c r="H18" s="33">
        <f t="shared" si="2"/>
        <v>0</v>
      </c>
      <c r="I18" s="33"/>
      <c r="J18" s="2"/>
      <c r="K18" s="26" t="s">
        <v>115</v>
      </c>
    </row>
    <row r="19" spans="1:11" ht="30" x14ac:dyDescent="0.25">
      <c r="A19" s="1">
        <v>7</v>
      </c>
      <c r="B19" s="26" t="s">
        <v>216</v>
      </c>
      <c r="C19" s="1"/>
      <c r="D19" s="2"/>
      <c r="E19" s="33"/>
      <c r="F19" s="33">
        <f t="shared" si="0"/>
        <v>0</v>
      </c>
      <c r="G19" s="33">
        <f t="shared" si="1"/>
        <v>0</v>
      </c>
      <c r="H19" s="33">
        <f t="shared" si="2"/>
        <v>0</v>
      </c>
      <c r="I19" s="33"/>
      <c r="J19" s="2"/>
      <c r="K19" s="26" t="s">
        <v>110</v>
      </c>
    </row>
    <row r="20" spans="1:11" x14ac:dyDescent="0.25">
      <c r="A20" s="1">
        <v>8</v>
      </c>
      <c r="B20" s="26" t="s">
        <v>217</v>
      </c>
      <c r="C20" s="1"/>
      <c r="D20" s="2"/>
      <c r="E20" s="33"/>
      <c r="F20" s="33">
        <f t="shared" si="0"/>
        <v>0</v>
      </c>
      <c r="G20" s="33">
        <f t="shared" si="1"/>
        <v>0</v>
      </c>
      <c r="H20" s="33">
        <f t="shared" si="2"/>
        <v>0</v>
      </c>
      <c r="I20" s="33"/>
      <c r="J20" s="2"/>
      <c r="K20" s="26" t="s">
        <v>110</v>
      </c>
    </row>
    <row r="21" spans="1:11" ht="30" x14ac:dyDescent="0.25">
      <c r="A21" s="1">
        <v>9</v>
      </c>
      <c r="B21" s="26" t="s">
        <v>218</v>
      </c>
      <c r="C21" s="1"/>
      <c r="D21" s="2"/>
      <c r="E21" s="33"/>
      <c r="F21" s="33">
        <f t="shared" si="0"/>
        <v>0</v>
      </c>
      <c r="G21" s="33">
        <f t="shared" si="1"/>
        <v>0</v>
      </c>
      <c r="H21" s="33">
        <f t="shared" si="2"/>
        <v>0</v>
      </c>
      <c r="I21" s="33"/>
      <c r="J21" s="2"/>
      <c r="K21" s="26" t="s">
        <v>110</v>
      </c>
    </row>
    <row r="22" spans="1:11" x14ac:dyDescent="0.25">
      <c r="A22" s="1">
        <v>10</v>
      </c>
      <c r="B22" s="26" t="s">
        <v>219</v>
      </c>
      <c r="C22" s="1"/>
      <c r="D22" s="2"/>
      <c r="E22" s="33"/>
      <c r="F22" s="33">
        <f t="shared" si="0"/>
        <v>0</v>
      </c>
      <c r="G22" s="33">
        <f t="shared" si="1"/>
        <v>0</v>
      </c>
      <c r="H22" s="33">
        <f t="shared" si="2"/>
        <v>0</v>
      </c>
      <c r="I22" s="33"/>
      <c r="J22" s="2"/>
      <c r="K22" s="26" t="s">
        <v>110</v>
      </c>
    </row>
    <row r="23" spans="1:11" x14ac:dyDescent="0.25">
      <c r="A23" s="1">
        <v>11</v>
      </c>
      <c r="B23" s="26" t="s">
        <v>220</v>
      </c>
      <c r="C23" s="1" t="s">
        <v>103</v>
      </c>
      <c r="D23" s="2"/>
      <c r="E23" s="33"/>
      <c r="F23" s="33">
        <f t="shared" si="0"/>
        <v>0</v>
      </c>
      <c r="G23" s="33">
        <f t="shared" si="1"/>
        <v>0</v>
      </c>
      <c r="H23" s="33">
        <f t="shared" si="2"/>
        <v>0</v>
      </c>
      <c r="I23" s="33"/>
      <c r="J23" s="2"/>
      <c r="K23" s="26"/>
    </row>
    <row r="24" spans="1:11" x14ac:dyDescent="0.25">
      <c r="A24" s="1">
        <v>12</v>
      </c>
      <c r="B24" s="26" t="s">
        <v>221</v>
      </c>
      <c r="C24" s="1" t="s">
        <v>222</v>
      </c>
      <c r="D24" s="2"/>
      <c r="E24" s="33"/>
      <c r="F24" s="33">
        <f t="shared" si="0"/>
        <v>0</v>
      </c>
      <c r="G24" s="33">
        <f t="shared" si="1"/>
        <v>0</v>
      </c>
      <c r="H24" s="33">
        <f t="shared" si="2"/>
        <v>0</v>
      </c>
      <c r="I24" s="33"/>
      <c r="J24" s="2"/>
      <c r="K24" s="26" t="s">
        <v>115</v>
      </c>
    </row>
    <row r="25" spans="1:11" x14ac:dyDescent="0.25">
      <c r="A25" s="28" t="s">
        <v>56</v>
      </c>
      <c r="B25" s="25" t="s">
        <v>66</v>
      </c>
      <c r="C25" s="28"/>
      <c r="D25" s="24"/>
      <c r="E25" s="24"/>
      <c r="F25" s="58">
        <f>SUM(F26:F30)</f>
        <v>0</v>
      </c>
      <c r="G25" s="58">
        <f t="shared" ref="G25:I25" si="3">SUM(G26:G30)</f>
        <v>0</v>
      </c>
      <c r="H25" s="58">
        <f t="shared" si="3"/>
        <v>0</v>
      </c>
      <c r="I25" s="58">
        <f t="shared" si="3"/>
        <v>0</v>
      </c>
      <c r="J25" s="24"/>
      <c r="K25" s="25"/>
    </row>
    <row r="26" spans="1:11" x14ac:dyDescent="0.25">
      <c r="A26" s="1">
        <v>1</v>
      </c>
      <c r="B26" s="26" t="s">
        <v>111</v>
      </c>
      <c r="C26" s="1" t="s">
        <v>223</v>
      </c>
      <c r="D26" s="2"/>
      <c r="E26" s="2"/>
      <c r="F26" s="33">
        <f>E26*D26</f>
        <v>0</v>
      </c>
      <c r="G26" s="33">
        <f t="shared" si="1"/>
        <v>0</v>
      </c>
      <c r="H26" s="33">
        <f t="shared" ref="H26" si="4">G26+F26</f>
        <v>0</v>
      </c>
      <c r="I26" s="33"/>
      <c r="J26" s="2"/>
      <c r="K26" s="26" t="s">
        <v>115</v>
      </c>
    </row>
    <row r="27" spans="1:11" x14ac:dyDescent="0.25">
      <c r="A27" s="1">
        <v>2</v>
      </c>
      <c r="B27" s="26" t="s">
        <v>112</v>
      </c>
      <c r="C27" s="1" t="s">
        <v>222</v>
      </c>
      <c r="D27" s="2"/>
      <c r="E27" s="2"/>
      <c r="F27" s="33">
        <f t="shared" ref="F27:F30" si="5">E27*D27</f>
        <v>0</v>
      </c>
      <c r="G27" s="33">
        <f t="shared" si="1"/>
        <v>0</v>
      </c>
      <c r="H27" s="33">
        <f t="shared" ref="H27:H30" si="6">G27+F27</f>
        <v>0</v>
      </c>
      <c r="I27" s="33"/>
      <c r="J27" s="2"/>
      <c r="K27" s="26" t="s">
        <v>115</v>
      </c>
    </row>
    <row r="28" spans="1:11" x14ac:dyDescent="0.25">
      <c r="A28" s="1">
        <v>3</v>
      </c>
      <c r="B28" s="26" t="s">
        <v>113</v>
      </c>
      <c r="C28" s="1" t="s">
        <v>222</v>
      </c>
      <c r="D28" s="2"/>
      <c r="E28" s="2"/>
      <c r="F28" s="33">
        <f t="shared" si="5"/>
        <v>0</v>
      </c>
      <c r="G28" s="33">
        <f t="shared" si="1"/>
        <v>0</v>
      </c>
      <c r="H28" s="33">
        <f t="shared" si="6"/>
        <v>0</v>
      </c>
      <c r="I28" s="33"/>
      <c r="J28" s="2"/>
      <c r="K28" s="26" t="s">
        <v>115</v>
      </c>
    </row>
    <row r="29" spans="1:11" ht="30" x14ac:dyDescent="0.25">
      <c r="A29" s="1">
        <v>4</v>
      </c>
      <c r="B29" s="26" t="s">
        <v>114</v>
      </c>
      <c r="C29" s="1" t="s">
        <v>224</v>
      </c>
      <c r="D29" s="2"/>
      <c r="E29" s="2"/>
      <c r="F29" s="33">
        <f t="shared" si="5"/>
        <v>0</v>
      </c>
      <c r="G29" s="33">
        <f t="shared" si="1"/>
        <v>0</v>
      </c>
      <c r="H29" s="33">
        <f t="shared" si="6"/>
        <v>0</v>
      </c>
      <c r="I29" s="33"/>
      <c r="J29" s="2"/>
      <c r="K29" s="26" t="s">
        <v>115</v>
      </c>
    </row>
    <row r="30" spans="1:11" x14ac:dyDescent="0.25">
      <c r="A30" s="1">
        <v>5</v>
      </c>
      <c r="B30" s="26" t="s">
        <v>95</v>
      </c>
      <c r="C30" s="1"/>
      <c r="D30" s="2"/>
      <c r="E30" s="2"/>
      <c r="F30" s="33">
        <f t="shared" si="5"/>
        <v>0</v>
      </c>
      <c r="G30" s="33">
        <f t="shared" si="1"/>
        <v>0</v>
      </c>
      <c r="H30" s="33">
        <f t="shared" si="6"/>
        <v>0</v>
      </c>
      <c r="I30" s="33"/>
      <c r="J30" s="2"/>
      <c r="K30" s="26" t="s">
        <v>110</v>
      </c>
    </row>
    <row r="31" spans="1:11" x14ac:dyDescent="0.25">
      <c r="A31" s="28" t="s">
        <v>57</v>
      </c>
      <c r="B31" s="25" t="s">
        <v>67</v>
      </c>
      <c r="C31" s="28"/>
      <c r="D31" s="24"/>
      <c r="E31" s="24"/>
      <c r="F31" s="58">
        <f>SUM(F32:F34)</f>
        <v>0</v>
      </c>
      <c r="G31" s="58">
        <f t="shared" ref="G31:I31" si="7">SUM(G32:G34)</f>
        <v>0</v>
      </c>
      <c r="H31" s="58">
        <f t="shared" si="7"/>
        <v>0</v>
      </c>
      <c r="I31" s="58">
        <f t="shared" si="7"/>
        <v>0</v>
      </c>
      <c r="J31" s="24"/>
      <c r="K31" s="25"/>
    </row>
    <row r="32" spans="1:11" x14ac:dyDescent="0.25">
      <c r="A32" s="1">
        <v>1</v>
      </c>
      <c r="B32" s="26" t="s">
        <v>116</v>
      </c>
      <c r="C32" s="1"/>
      <c r="D32" s="2"/>
      <c r="E32" s="2"/>
      <c r="F32" s="33">
        <f t="shared" ref="F32" si="8">E32*D32</f>
        <v>0</v>
      </c>
      <c r="G32" s="33">
        <f t="shared" si="1"/>
        <v>0</v>
      </c>
      <c r="H32" s="33">
        <f t="shared" ref="H32" si="9">G32+F32</f>
        <v>0</v>
      </c>
      <c r="I32" s="33"/>
      <c r="J32" s="2"/>
      <c r="K32" s="26" t="s">
        <v>110</v>
      </c>
    </row>
    <row r="33" spans="1:11" x14ac:dyDescent="0.25">
      <c r="A33" s="1">
        <v>2</v>
      </c>
      <c r="B33" s="26" t="s">
        <v>117</v>
      </c>
      <c r="C33" s="1"/>
      <c r="D33" s="2"/>
      <c r="E33" s="2"/>
      <c r="F33" s="33">
        <f t="shared" ref="F33:F34" si="10">E33*D33</f>
        <v>0</v>
      </c>
      <c r="G33" s="33">
        <f t="shared" si="1"/>
        <v>0</v>
      </c>
      <c r="H33" s="33">
        <f t="shared" ref="H33:H34" si="11">G33+F33</f>
        <v>0</v>
      </c>
      <c r="I33" s="33"/>
      <c r="J33" s="2"/>
      <c r="K33" s="26" t="s">
        <v>110</v>
      </c>
    </row>
    <row r="34" spans="1:11" x14ac:dyDescent="0.25">
      <c r="A34" s="1">
        <v>3</v>
      </c>
      <c r="B34" s="26" t="s">
        <v>95</v>
      </c>
      <c r="C34" s="1"/>
      <c r="D34" s="2"/>
      <c r="E34" s="2"/>
      <c r="F34" s="33">
        <f t="shared" si="10"/>
        <v>0</v>
      </c>
      <c r="G34" s="33">
        <f t="shared" si="1"/>
        <v>0</v>
      </c>
      <c r="H34" s="33">
        <f t="shared" si="11"/>
        <v>0</v>
      </c>
      <c r="I34" s="33"/>
      <c r="J34" s="2"/>
      <c r="K34" s="26" t="s">
        <v>110</v>
      </c>
    </row>
    <row r="35" spans="1:11" x14ac:dyDescent="0.25">
      <c r="A35" s="28" t="s">
        <v>58</v>
      </c>
      <c r="B35" s="25" t="s">
        <v>68</v>
      </c>
      <c r="C35" s="28"/>
      <c r="D35" s="24"/>
      <c r="E35" s="24"/>
      <c r="F35" s="58">
        <f>SUM(F36:F38)</f>
        <v>0</v>
      </c>
      <c r="G35" s="58">
        <f t="shared" ref="G35:I35" si="12">SUM(G36:G38)</f>
        <v>0</v>
      </c>
      <c r="H35" s="58">
        <f t="shared" si="12"/>
        <v>0</v>
      </c>
      <c r="I35" s="58">
        <f t="shared" si="12"/>
        <v>0</v>
      </c>
      <c r="J35" s="24"/>
      <c r="K35" s="25"/>
    </row>
    <row r="36" spans="1:11" x14ac:dyDescent="0.25">
      <c r="A36" s="1">
        <v>1</v>
      </c>
      <c r="B36" s="26" t="s">
        <v>109</v>
      </c>
      <c r="C36" s="1"/>
      <c r="D36" s="2"/>
      <c r="E36" s="2"/>
      <c r="F36" s="33">
        <f t="shared" ref="F36" si="13">E36*D36</f>
        <v>0</v>
      </c>
      <c r="G36" s="33">
        <f t="shared" si="1"/>
        <v>0</v>
      </c>
      <c r="H36" s="33">
        <f t="shared" ref="H36" si="14">G36+F36</f>
        <v>0</v>
      </c>
      <c r="I36" s="33"/>
      <c r="J36" s="2"/>
      <c r="K36" s="165" t="s">
        <v>110</v>
      </c>
    </row>
    <row r="37" spans="1:11" x14ac:dyDescent="0.25">
      <c r="A37" s="1">
        <v>2</v>
      </c>
      <c r="B37" s="26" t="s">
        <v>109</v>
      </c>
      <c r="C37" s="1"/>
      <c r="D37" s="2"/>
      <c r="E37" s="2"/>
      <c r="F37" s="33">
        <f t="shared" ref="F37:F38" si="15">E37*D37</f>
        <v>0</v>
      </c>
      <c r="G37" s="33">
        <f t="shared" si="1"/>
        <v>0</v>
      </c>
      <c r="H37" s="33">
        <f t="shared" ref="H37:H38" si="16">G37+F37</f>
        <v>0</v>
      </c>
      <c r="I37" s="33"/>
      <c r="J37" s="2"/>
      <c r="K37" s="167"/>
    </row>
    <row r="38" spans="1:11" x14ac:dyDescent="0.25">
      <c r="A38" s="1">
        <v>3</v>
      </c>
      <c r="B38" s="26" t="s">
        <v>109</v>
      </c>
      <c r="C38" s="1"/>
      <c r="D38" s="2"/>
      <c r="E38" s="2"/>
      <c r="F38" s="33">
        <f t="shared" si="15"/>
        <v>0</v>
      </c>
      <c r="G38" s="33">
        <f t="shared" si="1"/>
        <v>0</v>
      </c>
      <c r="H38" s="33">
        <f t="shared" si="16"/>
        <v>0</v>
      </c>
      <c r="I38" s="33"/>
      <c r="J38" s="2"/>
      <c r="K38" s="166"/>
    </row>
    <row r="39" spans="1:11" x14ac:dyDescent="0.25">
      <c r="A39" s="28" t="s">
        <v>59</v>
      </c>
      <c r="B39" s="25" t="s">
        <v>69</v>
      </c>
      <c r="C39" s="28"/>
      <c r="D39" s="24"/>
      <c r="E39" s="24"/>
      <c r="F39" s="58">
        <f>F40</f>
        <v>0</v>
      </c>
      <c r="G39" s="58">
        <f t="shared" ref="G39:I39" si="17">G40</f>
        <v>0</v>
      </c>
      <c r="H39" s="58">
        <f t="shared" si="17"/>
        <v>0</v>
      </c>
      <c r="I39" s="58">
        <f t="shared" si="17"/>
        <v>0</v>
      </c>
      <c r="J39" s="24"/>
      <c r="K39" s="25"/>
    </row>
    <row r="40" spans="1:11" ht="30" x14ac:dyDescent="0.25">
      <c r="A40" s="1">
        <v>1</v>
      </c>
      <c r="B40" s="26" t="s">
        <v>91</v>
      </c>
      <c r="C40" s="1"/>
      <c r="D40" s="2"/>
      <c r="E40" s="2"/>
      <c r="F40" s="33">
        <f t="shared" ref="F40" si="18">E40*D40</f>
        <v>0</v>
      </c>
      <c r="G40" s="33">
        <f t="shared" si="1"/>
        <v>0</v>
      </c>
      <c r="H40" s="33">
        <f t="shared" ref="H40" si="19">G40+F40</f>
        <v>0</v>
      </c>
      <c r="I40" s="33"/>
      <c r="J40" s="2"/>
      <c r="K40" s="26" t="s">
        <v>118</v>
      </c>
    </row>
    <row r="41" spans="1:11" ht="30" x14ac:dyDescent="0.25">
      <c r="A41" s="28" t="s">
        <v>60</v>
      </c>
      <c r="B41" s="25" t="s">
        <v>70</v>
      </c>
      <c r="C41" s="28"/>
      <c r="D41" s="24"/>
      <c r="E41" s="24"/>
      <c r="F41" s="58">
        <f>F43+F42</f>
        <v>0</v>
      </c>
      <c r="G41" s="58">
        <f t="shared" ref="G41:I41" si="20">G43+G42</f>
        <v>0</v>
      </c>
      <c r="H41" s="58">
        <f t="shared" si="20"/>
        <v>0</v>
      </c>
      <c r="I41" s="58">
        <f t="shared" si="20"/>
        <v>0</v>
      </c>
      <c r="J41" s="24"/>
      <c r="K41" s="25"/>
    </row>
    <row r="42" spans="1:11" x14ac:dyDescent="0.25">
      <c r="A42" s="1">
        <v>1</v>
      </c>
      <c r="B42" s="26" t="s">
        <v>101</v>
      </c>
      <c r="C42" s="1" t="s">
        <v>103</v>
      </c>
      <c r="D42" s="2"/>
      <c r="E42" s="2"/>
      <c r="F42" s="33">
        <f>E42*D42</f>
        <v>0</v>
      </c>
      <c r="G42" s="33">
        <f t="shared" si="1"/>
        <v>0</v>
      </c>
      <c r="H42" s="33">
        <f t="shared" ref="H42" si="21">G42+F42</f>
        <v>0</v>
      </c>
      <c r="I42" s="33"/>
      <c r="J42" s="2"/>
      <c r="K42" s="165" t="s">
        <v>85</v>
      </c>
    </row>
    <row r="43" spans="1:11" ht="30" x14ac:dyDescent="0.25">
      <c r="A43" s="1">
        <v>2</v>
      </c>
      <c r="B43" s="26" t="s">
        <v>102</v>
      </c>
      <c r="C43" s="1" t="s">
        <v>103</v>
      </c>
      <c r="D43" s="2"/>
      <c r="E43" s="2"/>
      <c r="F43" s="33">
        <f>E43*D43</f>
        <v>0</v>
      </c>
      <c r="G43" s="33">
        <f t="shared" si="1"/>
        <v>0</v>
      </c>
      <c r="H43" s="33">
        <f t="shared" ref="H43" si="22">G43+F43</f>
        <v>0</v>
      </c>
      <c r="I43" s="33"/>
      <c r="J43" s="2"/>
      <c r="K43" s="166"/>
    </row>
    <row r="44" spans="1:11" x14ac:dyDescent="0.25">
      <c r="A44" s="28" t="s">
        <v>61</v>
      </c>
      <c r="B44" s="25" t="s">
        <v>71</v>
      </c>
      <c r="C44" s="28"/>
      <c r="D44" s="24"/>
      <c r="E44" s="24"/>
      <c r="F44" s="58">
        <f>SUM(F45:F53)</f>
        <v>0</v>
      </c>
      <c r="G44" s="58">
        <f t="shared" ref="G44:I44" si="23">SUM(G45:G53)</f>
        <v>0</v>
      </c>
      <c r="H44" s="58">
        <f t="shared" si="23"/>
        <v>0</v>
      </c>
      <c r="I44" s="58">
        <f t="shared" si="23"/>
        <v>0</v>
      </c>
      <c r="J44" s="24"/>
      <c r="K44" s="25"/>
    </row>
    <row r="45" spans="1:11" ht="45" x14ac:dyDescent="0.25">
      <c r="A45" s="1">
        <v>1</v>
      </c>
      <c r="B45" s="26" t="s">
        <v>86</v>
      </c>
      <c r="C45" s="1"/>
      <c r="D45" s="2"/>
      <c r="E45" s="2"/>
      <c r="F45" s="33">
        <f>E45*D45</f>
        <v>0</v>
      </c>
      <c r="G45" s="33">
        <f t="shared" si="1"/>
        <v>0</v>
      </c>
      <c r="H45" s="33">
        <f t="shared" ref="H45" si="24">G45+F45</f>
        <v>0</v>
      </c>
      <c r="I45" s="33"/>
      <c r="J45" s="2"/>
      <c r="K45" s="26" t="s">
        <v>110</v>
      </c>
    </row>
    <row r="46" spans="1:11" x14ac:dyDescent="0.25">
      <c r="A46" s="1">
        <v>2</v>
      </c>
      <c r="B46" s="26" t="s">
        <v>87</v>
      </c>
      <c r="C46" s="1"/>
      <c r="D46" s="2"/>
      <c r="E46" s="2"/>
      <c r="F46" s="33">
        <f t="shared" ref="F46:F53" si="25">E46*D46</f>
        <v>0</v>
      </c>
      <c r="G46" s="33">
        <f t="shared" si="1"/>
        <v>0</v>
      </c>
      <c r="H46" s="33">
        <f t="shared" ref="H46:H53" si="26">G46+F46</f>
        <v>0</v>
      </c>
      <c r="I46" s="33"/>
      <c r="J46" s="2"/>
      <c r="K46" s="26" t="s">
        <v>110</v>
      </c>
    </row>
    <row r="47" spans="1:11" x14ac:dyDescent="0.25">
      <c r="A47" s="1">
        <v>3</v>
      </c>
      <c r="B47" s="26" t="s">
        <v>88</v>
      </c>
      <c r="C47" s="1"/>
      <c r="D47" s="2"/>
      <c r="E47" s="2"/>
      <c r="F47" s="33">
        <f t="shared" si="25"/>
        <v>0</v>
      </c>
      <c r="G47" s="33">
        <f t="shared" si="1"/>
        <v>0</v>
      </c>
      <c r="H47" s="33">
        <f t="shared" si="26"/>
        <v>0</v>
      </c>
      <c r="I47" s="33"/>
      <c r="J47" s="2"/>
      <c r="K47" s="26" t="s">
        <v>110</v>
      </c>
    </row>
    <row r="48" spans="1:11" x14ac:dyDescent="0.25">
      <c r="A48" s="1">
        <v>4</v>
      </c>
      <c r="B48" s="26" t="s">
        <v>89</v>
      </c>
      <c r="C48" s="1"/>
      <c r="D48" s="2"/>
      <c r="E48" s="2"/>
      <c r="F48" s="33">
        <f t="shared" si="25"/>
        <v>0</v>
      </c>
      <c r="G48" s="33">
        <f t="shared" si="1"/>
        <v>0</v>
      </c>
      <c r="H48" s="33">
        <f t="shared" si="26"/>
        <v>0</v>
      </c>
      <c r="I48" s="33"/>
      <c r="J48" s="2"/>
      <c r="K48" s="26" t="s">
        <v>110</v>
      </c>
    </row>
    <row r="49" spans="1:11" ht="30" x14ac:dyDescent="0.25">
      <c r="A49" s="1">
        <v>5</v>
      </c>
      <c r="B49" s="26" t="s">
        <v>90</v>
      </c>
      <c r="C49" s="1"/>
      <c r="D49" s="2"/>
      <c r="E49" s="2"/>
      <c r="F49" s="33">
        <f t="shared" si="25"/>
        <v>0</v>
      </c>
      <c r="G49" s="33">
        <f t="shared" si="1"/>
        <v>0</v>
      </c>
      <c r="H49" s="33">
        <f t="shared" si="26"/>
        <v>0</v>
      </c>
      <c r="I49" s="33"/>
      <c r="J49" s="2"/>
      <c r="K49" s="26" t="s">
        <v>110</v>
      </c>
    </row>
    <row r="50" spans="1:11" x14ac:dyDescent="0.25">
      <c r="A50" s="1">
        <v>6</v>
      </c>
      <c r="B50" s="26" t="s">
        <v>92</v>
      </c>
      <c r="C50" s="1"/>
      <c r="D50" s="2"/>
      <c r="E50" s="2"/>
      <c r="F50" s="33">
        <f t="shared" si="25"/>
        <v>0</v>
      </c>
      <c r="G50" s="33">
        <f t="shared" si="1"/>
        <v>0</v>
      </c>
      <c r="H50" s="33">
        <f t="shared" si="26"/>
        <v>0</v>
      </c>
      <c r="I50" s="33"/>
      <c r="J50" s="2"/>
      <c r="K50" s="26" t="s">
        <v>110</v>
      </c>
    </row>
    <row r="51" spans="1:11" x14ac:dyDescent="0.25">
      <c r="A51" s="1">
        <v>7</v>
      </c>
      <c r="B51" s="26" t="s">
        <v>93</v>
      </c>
      <c r="C51" s="1"/>
      <c r="D51" s="2"/>
      <c r="E51" s="2"/>
      <c r="F51" s="33">
        <f t="shared" si="25"/>
        <v>0</v>
      </c>
      <c r="G51" s="33">
        <f t="shared" si="1"/>
        <v>0</v>
      </c>
      <c r="H51" s="33">
        <f t="shared" si="26"/>
        <v>0</v>
      </c>
      <c r="I51" s="33"/>
      <c r="J51" s="2"/>
      <c r="K51" s="26" t="s">
        <v>110</v>
      </c>
    </row>
    <row r="52" spans="1:11" x14ac:dyDescent="0.25">
      <c r="A52" s="1">
        <v>8</v>
      </c>
      <c r="B52" s="26" t="s">
        <v>94</v>
      </c>
      <c r="C52" s="1"/>
      <c r="D52" s="2"/>
      <c r="E52" s="2"/>
      <c r="F52" s="33">
        <f t="shared" si="25"/>
        <v>0</v>
      </c>
      <c r="G52" s="33">
        <f t="shared" si="1"/>
        <v>0</v>
      </c>
      <c r="H52" s="33">
        <f t="shared" si="26"/>
        <v>0</v>
      </c>
      <c r="I52" s="33"/>
      <c r="J52" s="2"/>
      <c r="K52" s="26" t="s">
        <v>110</v>
      </c>
    </row>
    <row r="53" spans="1:11" x14ac:dyDescent="0.25">
      <c r="A53" s="1">
        <v>9</v>
      </c>
      <c r="B53" s="26" t="s">
        <v>95</v>
      </c>
      <c r="C53" s="1"/>
      <c r="D53" s="2"/>
      <c r="E53" s="2"/>
      <c r="F53" s="33">
        <f t="shared" si="25"/>
        <v>0</v>
      </c>
      <c r="G53" s="33">
        <f t="shared" si="1"/>
        <v>0</v>
      </c>
      <c r="H53" s="33">
        <f t="shared" si="26"/>
        <v>0</v>
      </c>
      <c r="I53" s="33"/>
      <c r="J53" s="2"/>
      <c r="K53" s="26" t="s">
        <v>110</v>
      </c>
    </row>
    <row r="54" spans="1:11" x14ac:dyDescent="0.25">
      <c r="A54" s="28" t="s">
        <v>62</v>
      </c>
      <c r="B54" s="25" t="s">
        <v>74</v>
      </c>
      <c r="C54" s="28"/>
      <c r="D54" s="24"/>
      <c r="E54" s="24"/>
      <c r="F54" s="58">
        <f>SUM(F55:F59)</f>
        <v>0</v>
      </c>
      <c r="G54" s="58">
        <f t="shared" ref="G54:I54" si="27">SUM(G55:G59)</f>
        <v>0</v>
      </c>
      <c r="H54" s="58">
        <f t="shared" si="27"/>
        <v>0</v>
      </c>
      <c r="I54" s="58">
        <f t="shared" si="27"/>
        <v>0</v>
      </c>
      <c r="J54" s="24"/>
      <c r="K54" s="25"/>
    </row>
    <row r="55" spans="1:11" x14ac:dyDescent="0.25">
      <c r="A55" s="1">
        <v>1</v>
      </c>
      <c r="B55" s="26" t="s">
        <v>96</v>
      </c>
      <c r="C55" s="1"/>
      <c r="D55" s="2"/>
      <c r="E55" s="2"/>
      <c r="F55" s="33">
        <f t="shared" ref="F55" si="28">E55*D55</f>
        <v>0</v>
      </c>
      <c r="G55" s="33">
        <f t="shared" si="1"/>
        <v>0</v>
      </c>
      <c r="H55" s="33">
        <f t="shared" ref="H55" si="29">G55+F55</f>
        <v>0</v>
      </c>
      <c r="I55" s="33"/>
      <c r="J55" s="2"/>
      <c r="K55" s="26"/>
    </row>
    <row r="56" spans="1:11" x14ac:dyDescent="0.25">
      <c r="A56" s="1">
        <v>2</v>
      </c>
      <c r="B56" s="26" t="s">
        <v>97</v>
      </c>
      <c r="C56" s="1"/>
      <c r="D56" s="2"/>
      <c r="E56" s="2"/>
      <c r="F56" s="33">
        <f t="shared" ref="F56:F59" si="30">E56*D56</f>
        <v>0</v>
      </c>
      <c r="G56" s="33">
        <f t="shared" si="1"/>
        <v>0</v>
      </c>
      <c r="H56" s="33">
        <f t="shared" ref="H56:H59" si="31">G56+F56</f>
        <v>0</v>
      </c>
      <c r="I56" s="33"/>
      <c r="J56" s="2"/>
      <c r="K56" s="26"/>
    </row>
    <row r="57" spans="1:11" x14ac:dyDescent="0.25">
      <c r="A57" s="1">
        <v>3</v>
      </c>
      <c r="B57" s="26" t="s">
        <v>98</v>
      </c>
      <c r="C57" s="1"/>
      <c r="D57" s="2"/>
      <c r="E57" s="2"/>
      <c r="F57" s="33">
        <f t="shared" si="30"/>
        <v>0</v>
      </c>
      <c r="G57" s="33">
        <f t="shared" si="1"/>
        <v>0</v>
      </c>
      <c r="H57" s="33">
        <f t="shared" si="31"/>
        <v>0</v>
      </c>
      <c r="I57" s="33"/>
      <c r="J57" s="2"/>
      <c r="K57" s="26"/>
    </row>
    <row r="58" spans="1:11" x14ac:dyDescent="0.25">
      <c r="A58" s="1">
        <v>4</v>
      </c>
      <c r="B58" s="26" t="s">
        <v>99</v>
      </c>
      <c r="C58" s="1"/>
      <c r="D58" s="2"/>
      <c r="E58" s="2"/>
      <c r="F58" s="33">
        <f t="shared" si="30"/>
        <v>0</v>
      </c>
      <c r="G58" s="33">
        <f t="shared" si="1"/>
        <v>0</v>
      </c>
      <c r="H58" s="33">
        <f t="shared" si="31"/>
        <v>0</v>
      </c>
      <c r="I58" s="33"/>
      <c r="J58" s="2"/>
      <c r="K58" s="26"/>
    </row>
    <row r="59" spans="1:11" x14ac:dyDescent="0.25">
      <c r="A59" s="1">
        <v>5</v>
      </c>
      <c r="B59" s="26" t="s">
        <v>95</v>
      </c>
      <c r="C59" s="1"/>
      <c r="D59" s="2"/>
      <c r="E59" s="2"/>
      <c r="F59" s="33">
        <f t="shared" si="30"/>
        <v>0</v>
      </c>
      <c r="G59" s="33">
        <f t="shared" si="1"/>
        <v>0</v>
      </c>
      <c r="H59" s="33">
        <f t="shared" si="31"/>
        <v>0</v>
      </c>
      <c r="I59" s="33"/>
      <c r="J59" s="2"/>
      <c r="K59" s="26"/>
    </row>
    <row r="60" spans="1:11" x14ac:dyDescent="0.25">
      <c r="A60" s="28" t="s">
        <v>63</v>
      </c>
      <c r="B60" s="25" t="s">
        <v>72</v>
      </c>
      <c r="C60" s="28"/>
      <c r="D60" s="24"/>
      <c r="E60" s="24"/>
      <c r="F60" s="58">
        <f>F61</f>
        <v>0</v>
      </c>
      <c r="G60" s="58">
        <f t="shared" ref="G60:I60" si="32">G61</f>
        <v>0</v>
      </c>
      <c r="H60" s="58">
        <f t="shared" si="32"/>
        <v>0</v>
      </c>
      <c r="I60" s="58">
        <f t="shared" si="32"/>
        <v>0</v>
      </c>
      <c r="J60" s="24"/>
      <c r="K60" s="25"/>
    </row>
    <row r="61" spans="1:11" ht="30" x14ac:dyDescent="0.25">
      <c r="A61" s="1">
        <v>1</v>
      </c>
      <c r="B61" s="26" t="s">
        <v>91</v>
      </c>
      <c r="C61" s="1"/>
      <c r="D61" s="2"/>
      <c r="E61" s="2"/>
      <c r="F61" s="33">
        <f t="shared" ref="F61" si="33">E61*D61</f>
        <v>0</v>
      </c>
      <c r="G61" s="33">
        <f t="shared" ref="G61" si="34">F61*1.24</f>
        <v>0</v>
      </c>
      <c r="H61" s="33">
        <f t="shared" ref="H61" si="35">G61+F61</f>
        <v>0</v>
      </c>
      <c r="I61" s="33"/>
      <c r="J61" s="2"/>
      <c r="K61" s="26" t="s">
        <v>100</v>
      </c>
    </row>
    <row r="62" spans="1:11" ht="45" x14ac:dyDescent="0.25">
      <c r="A62" s="28" t="s">
        <v>64</v>
      </c>
      <c r="B62" s="25" t="s">
        <v>73</v>
      </c>
      <c r="C62" s="28"/>
      <c r="D62" s="24"/>
      <c r="E62" s="24"/>
      <c r="F62" s="58">
        <f>SUM(F63:F67)</f>
        <v>0</v>
      </c>
      <c r="G62" s="58">
        <f t="shared" ref="G62:I62" si="36">SUM(G63:G67)</f>
        <v>0</v>
      </c>
      <c r="H62" s="58">
        <f t="shared" si="36"/>
        <v>0</v>
      </c>
      <c r="I62" s="58">
        <f t="shared" si="36"/>
        <v>0</v>
      </c>
      <c r="J62" s="24"/>
      <c r="K62" s="25"/>
    </row>
    <row r="63" spans="1:11" x14ac:dyDescent="0.25">
      <c r="A63" s="1">
        <v>1</v>
      </c>
      <c r="B63" s="26" t="s">
        <v>104</v>
      </c>
      <c r="C63" s="1"/>
      <c r="D63" s="2"/>
      <c r="E63" s="2"/>
      <c r="F63" s="33">
        <f t="shared" ref="F63" si="37">E63*D63</f>
        <v>0</v>
      </c>
      <c r="G63" s="33">
        <f t="shared" ref="G63:G67" si="38">F63*1.24</f>
        <v>0</v>
      </c>
      <c r="H63" s="33">
        <f t="shared" ref="H63" si="39">G63+F63</f>
        <v>0</v>
      </c>
      <c r="I63" s="33"/>
      <c r="J63" s="2"/>
      <c r="K63" s="165" t="s">
        <v>108</v>
      </c>
    </row>
    <row r="64" spans="1:11" ht="30" x14ac:dyDescent="0.25">
      <c r="A64" s="1">
        <v>2</v>
      </c>
      <c r="B64" s="26" t="s">
        <v>105</v>
      </c>
      <c r="C64" s="1"/>
      <c r="D64" s="2"/>
      <c r="E64" s="2"/>
      <c r="F64" s="33">
        <f t="shared" ref="F64:F67" si="40">E64*D64</f>
        <v>0</v>
      </c>
      <c r="G64" s="33">
        <f t="shared" si="38"/>
        <v>0</v>
      </c>
      <c r="H64" s="33">
        <f t="shared" ref="H64:H67" si="41">G64+F64</f>
        <v>0</v>
      </c>
      <c r="I64" s="33"/>
      <c r="J64" s="2"/>
      <c r="K64" s="167"/>
    </row>
    <row r="65" spans="1:11" ht="30" x14ac:dyDescent="0.25">
      <c r="A65" s="1">
        <v>3</v>
      </c>
      <c r="B65" s="26" t="s">
        <v>106</v>
      </c>
      <c r="C65" s="1"/>
      <c r="D65" s="2"/>
      <c r="E65" s="2"/>
      <c r="F65" s="33">
        <f t="shared" si="40"/>
        <v>0</v>
      </c>
      <c r="G65" s="33">
        <f t="shared" si="38"/>
        <v>0</v>
      </c>
      <c r="H65" s="33">
        <f t="shared" si="41"/>
        <v>0</v>
      </c>
      <c r="I65" s="33"/>
      <c r="J65" s="2"/>
      <c r="K65" s="167"/>
    </row>
    <row r="66" spans="1:11" ht="30" x14ac:dyDescent="0.25">
      <c r="A66" s="1">
        <v>4</v>
      </c>
      <c r="B66" s="26" t="s">
        <v>107</v>
      </c>
      <c r="C66" s="1"/>
      <c r="D66" s="2"/>
      <c r="E66" s="2"/>
      <c r="F66" s="33">
        <f t="shared" si="40"/>
        <v>0</v>
      </c>
      <c r="G66" s="33">
        <f t="shared" si="38"/>
        <v>0</v>
      </c>
      <c r="H66" s="33">
        <f t="shared" si="41"/>
        <v>0</v>
      </c>
      <c r="I66" s="33"/>
      <c r="J66" s="2"/>
      <c r="K66" s="167"/>
    </row>
    <row r="67" spans="1:11" x14ac:dyDescent="0.25">
      <c r="A67" s="1">
        <v>5</v>
      </c>
      <c r="B67" s="26" t="s">
        <v>95</v>
      </c>
      <c r="C67" s="1"/>
      <c r="D67" s="2"/>
      <c r="E67" s="2"/>
      <c r="F67" s="33">
        <f t="shared" si="40"/>
        <v>0</v>
      </c>
      <c r="G67" s="33">
        <f t="shared" si="38"/>
        <v>0</v>
      </c>
      <c r="H67" s="33">
        <f t="shared" si="41"/>
        <v>0</v>
      </c>
      <c r="I67" s="33"/>
      <c r="J67" s="2"/>
      <c r="K67" s="166"/>
    </row>
    <row r="68" spans="1:11" x14ac:dyDescent="0.25">
      <c r="A68" s="144" t="s">
        <v>81</v>
      </c>
      <c r="B68" s="145"/>
      <c r="C68" s="145"/>
      <c r="D68" s="146"/>
      <c r="E68" s="22"/>
      <c r="F68" s="59">
        <f>F62+F60+F54+F44+F41+F39+F35+F31+F25+F12</f>
        <v>0</v>
      </c>
      <c r="G68" s="59">
        <f>G62+G60+G54+G44+G41+G39+G35+G31+G25+G12</f>
        <v>0</v>
      </c>
      <c r="H68" s="59">
        <f>H62+H60+H54+H44+H41+H39+H35+H31+H25+H12</f>
        <v>0</v>
      </c>
      <c r="I68" s="59">
        <f>I62+I60+I54+I44+I41+I39+I35+I31+I25+I12</f>
        <v>0</v>
      </c>
      <c r="J68" s="22"/>
      <c r="K68" s="23"/>
    </row>
  </sheetData>
  <mergeCells count="17">
    <mergeCell ref="A68:D68"/>
    <mergeCell ref="K42:K43"/>
    <mergeCell ref="K63:K67"/>
    <mergeCell ref="K36:K38"/>
    <mergeCell ref="A4:C4"/>
    <mergeCell ref="A5:C5"/>
    <mergeCell ref="A6:C6"/>
    <mergeCell ref="A7:C7"/>
    <mergeCell ref="A8:C8"/>
    <mergeCell ref="D4:K4"/>
    <mergeCell ref="D5:K5"/>
    <mergeCell ref="A10:K10"/>
    <mergeCell ref="D6:K6"/>
    <mergeCell ref="D7:K7"/>
    <mergeCell ref="D8:K8"/>
    <mergeCell ref="A1:M1"/>
    <mergeCell ref="A2:K2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Header xml:space="preserve">&amp;L&amp;G&amp;C&amp;"-,Έντονη γραφή"ΔΙΚΤΥΟ ΣΥΝΕΡΓΑΣΙΑΣ ΔΗΜΩΝ ΠΕ ΝΣΗΩΝ ΑΤΤΙΚΗΣ&amp;"-,Κανονικά" </oddHeader>
    <oddFooter>&amp;C&amp;G&amp;R&amp;P από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1A9FE-3677-4F0E-B47B-5955C077623C}">
  <sheetPr>
    <pageSetUpPr fitToPage="1"/>
  </sheetPr>
  <dimension ref="A2:L31"/>
  <sheetViews>
    <sheetView view="pageBreakPreview" topLeftCell="A12" zoomScale="80" zoomScaleNormal="100" zoomScaleSheetLayoutView="80" workbookViewId="0">
      <selection activeCell="C27" sqref="C27"/>
    </sheetView>
  </sheetViews>
  <sheetFormatPr defaultRowHeight="15" x14ac:dyDescent="0.25"/>
  <cols>
    <col min="1" max="1" width="9.140625" style="3"/>
    <col min="2" max="2" width="34.140625" style="3" customWidth="1"/>
    <col min="3" max="3" width="9.42578125" style="3" bestFit="1" customWidth="1"/>
    <col min="4" max="4" width="11.7109375" style="3" customWidth="1"/>
    <col min="5" max="5" width="15" style="3" customWidth="1"/>
    <col min="6" max="6" width="10.140625" style="3" customWidth="1"/>
    <col min="7" max="7" width="10" style="3" customWidth="1"/>
    <col min="8" max="8" width="12.42578125" style="3" customWidth="1"/>
    <col min="9" max="16384" width="9.140625" style="3"/>
  </cols>
  <sheetData>
    <row r="2" spans="1:12" x14ac:dyDescent="0.25">
      <c r="A2" s="99" t="s">
        <v>206</v>
      </c>
      <c r="B2" s="99"/>
      <c r="C2" s="99"/>
      <c r="D2" s="99"/>
      <c r="E2" s="99"/>
      <c r="F2" s="99"/>
      <c r="G2" s="99"/>
      <c r="H2" s="99"/>
      <c r="I2" s="55"/>
      <c r="J2" s="55"/>
      <c r="K2" s="55"/>
      <c r="L2" s="55"/>
    </row>
    <row r="3" spans="1:12" ht="31.5" customHeight="1" x14ac:dyDescent="0.25">
      <c r="A3" s="168" t="s">
        <v>205</v>
      </c>
      <c r="B3" s="168"/>
      <c r="C3" s="168"/>
      <c r="D3" s="168"/>
      <c r="E3" s="168"/>
      <c r="F3" s="168"/>
      <c r="G3" s="168"/>
      <c r="H3" s="168"/>
      <c r="I3" s="55"/>
      <c r="J3" s="55"/>
      <c r="K3" s="55"/>
      <c r="L3" s="55"/>
    </row>
    <row r="4" spans="1:12" ht="15.75" thickBot="1" x14ac:dyDescent="0.3"/>
    <row r="5" spans="1:12" x14ac:dyDescent="0.25">
      <c r="A5" s="179" t="s">
        <v>150</v>
      </c>
      <c r="B5" s="180"/>
      <c r="C5" s="181"/>
      <c r="D5" s="181"/>
      <c r="E5" s="181"/>
      <c r="F5" s="181"/>
      <c r="G5" s="181"/>
      <c r="H5" s="182"/>
    </row>
    <row r="6" spans="1:12" x14ac:dyDescent="0.25">
      <c r="A6" s="183" t="s">
        <v>151</v>
      </c>
      <c r="B6" s="184"/>
      <c r="C6" s="171"/>
      <c r="D6" s="171"/>
      <c r="E6" s="171"/>
      <c r="F6" s="171"/>
      <c r="G6" s="171"/>
      <c r="H6" s="172"/>
    </row>
    <row r="7" spans="1:12" x14ac:dyDescent="0.25">
      <c r="A7" s="169" t="s">
        <v>152</v>
      </c>
      <c r="B7" s="170"/>
      <c r="C7" s="171"/>
      <c r="D7" s="171"/>
      <c r="E7" s="171"/>
      <c r="F7" s="171"/>
      <c r="G7" s="171"/>
      <c r="H7" s="172"/>
    </row>
    <row r="8" spans="1:12" x14ac:dyDescent="0.25">
      <c r="A8" s="169" t="s">
        <v>153</v>
      </c>
      <c r="B8" s="170"/>
      <c r="C8" s="171"/>
      <c r="D8" s="171"/>
      <c r="E8" s="171"/>
      <c r="F8" s="171"/>
      <c r="G8" s="171"/>
      <c r="H8" s="172"/>
    </row>
    <row r="9" spans="1:12" ht="15.75" thickBot="1" x14ac:dyDescent="0.3">
      <c r="A9" s="173" t="s">
        <v>154</v>
      </c>
      <c r="B9" s="174"/>
      <c r="C9" s="175"/>
      <c r="D9" s="175"/>
      <c r="E9" s="175"/>
      <c r="F9" s="175"/>
      <c r="G9" s="175"/>
      <c r="H9" s="176"/>
    </row>
    <row r="11" spans="1:12" ht="21" customHeight="1" x14ac:dyDescent="0.25">
      <c r="A11" s="177" t="s">
        <v>178</v>
      </c>
      <c r="B11" s="178"/>
      <c r="C11" s="178"/>
      <c r="D11" s="178"/>
      <c r="E11" s="178"/>
      <c r="F11" s="178"/>
      <c r="G11" s="178"/>
      <c r="H11" s="178"/>
    </row>
    <row r="12" spans="1:12" ht="60" x14ac:dyDescent="0.25">
      <c r="A12" s="74" t="s">
        <v>155</v>
      </c>
      <c r="B12" s="74" t="s">
        <v>156</v>
      </c>
      <c r="C12" s="74" t="s">
        <v>75</v>
      </c>
      <c r="D12" s="74" t="s">
        <v>157</v>
      </c>
      <c r="E12" s="74" t="s">
        <v>158</v>
      </c>
      <c r="F12" s="75" t="s">
        <v>159</v>
      </c>
      <c r="G12" s="74" t="s">
        <v>160</v>
      </c>
      <c r="H12" s="74" t="s">
        <v>161</v>
      </c>
    </row>
    <row r="13" spans="1:12" x14ac:dyDescent="0.25">
      <c r="A13" s="60">
        <v>1</v>
      </c>
      <c r="B13" s="26" t="s">
        <v>162</v>
      </c>
      <c r="C13" s="61" t="s">
        <v>163</v>
      </c>
      <c r="D13" s="61"/>
      <c r="E13" s="62"/>
      <c r="F13" s="63">
        <f t="shared" ref="F13:F22" si="0">D13*E13</f>
        <v>0</v>
      </c>
      <c r="G13" s="63">
        <f t="shared" ref="G13:G22" si="1">F13*0.24</f>
        <v>0</v>
      </c>
      <c r="H13" s="33">
        <f>F13+G13</f>
        <v>0</v>
      </c>
    </row>
    <row r="14" spans="1:12" x14ac:dyDescent="0.25">
      <c r="A14" s="64">
        <v>2</v>
      </c>
      <c r="B14" s="26" t="s">
        <v>164</v>
      </c>
      <c r="C14" s="61" t="s">
        <v>103</v>
      </c>
      <c r="D14" s="65"/>
      <c r="E14" s="66"/>
      <c r="F14" s="63">
        <f t="shared" si="0"/>
        <v>0</v>
      </c>
      <c r="G14" s="63">
        <f t="shared" si="1"/>
        <v>0</v>
      </c>
      <c r="H14" s="33">
        <f t="shared" ref="H14:H22" si="2">F14+G14</f>
        <v>0</v>
      </c>
    </row>
    <row r="15" spans="1:12" x14ac:dyDescent="0.25">
      <c r="A15" s="64">
        <v>3</v>
      </c>
      <c r="B15" s="26" t="s">
        <v>165</v>
      </c>
      <c r="C15" s="61" t="s">
        <v>103</v>
      </c>
      <c r="D15" s="65"/>
      <c r="E15" s="67"/>
      <c r="F15" s="63">
        <f t="shared" si="0"/>
        <v>0</v>
      </c>
      <c r="G15" s="63">
        <f t="shared" si="1"/>
        <v>0</v>
      </c>
      <c r="H15" s="33">
        <f t="shared" si="2"/>
        <v>0</v>
      </c>
    </row>
    <row r="16" spans="1:12" ht="30" x14ac:dyDescent="0.25">
      <c r="A16" s="64">
        <v>4</v>
      </c>
      <c r="B16" s="26" t="s">
        <v>166</v>
      </c>
      <c r="C16" s="61" t="s">
        <v>103</v>
      </c>
      <c r="D16" s="65"/>
      <c r="E16" s="68"/>
      <c r="F16" s="63">
        <f t="shared" si="0"/>
        <v>0</v>
      </c>
      <c r="G16" s="63">
        <f t="shared" si="1"/>
        <v>0</v>
      </c>
      <c r="H16" s="33">
        <f t="shared" si="2"/>
        <v>0</v>
      </c>
    </row>
    <row r="17" spans="1:8" x14ac:dyDescent="0.25">
      <c r="A17" s="60">
        <v>5</v>
      </c>
      <c r="B17" s="26" t="s">
        <v>167</v>
      </c>
      <c r="C17" s="61" t="s">
        <v>103</v>
      </c>
      <c r="D17" s="65"/>
      <c r="E17" s="68"/>
      <c r="F17" s="63">
        <f t="shared" si="0"/>
        <v>0</v>
      </c>
      <c r="G17" s="63">
        <f t="shared" si="1"/>
        <v>0</v>
      </c>
      <c r="H17" s="33">
        <f t="shared" si="2"/>
        <v>0</v>
      </c>
    </row>
    <row r="18" spans="1:8" x14ac:dyDescent="0.25">
      <c r="A18" s="64">
        <v>6</v>
      </c>
      <c r="B18" s="26" t="s">
        <v>168</v>
      </c>
      <c r="C18" s="61" t="s">
        <v>103</v>
      </c>
      <c r="D18" s="65"/>
      <c r="E18" s="68"/>
      <c r="F18" s="63">
        <f t="shared" si="0"/>
        <v>0</v>
      </c>
      <c r="G18" s="63">
        <f t="shared" si="1"/>
        <v>0</v>
      </c>
      <c r="H18" s="33">
        <f t="shared" si="2"/>
        <v>0</v>
      </c>
    </row>
    <row r="19" spans="1:8" ht="30" x14ac:dyDescent="0.25">
      <c r="A19" s="64">
        <v>7</v>
      </c>
      <c r="B19" s="26" t="s">
        <v>169</v>
      </c>
      <c r="C19" s="65" t="s">
        <v>170</v>
      </c>
      <c r="D19" s="65"/>
      <c r="E19" s="68"/>
      <c r="F19" s="63">
        <f t="shared" si="0"/>
        <v>0</v>
      </c>
      <c r="G19" s="63">
        <f t="shared" si="1"/>
        <v>0</v>
      </c>
      <c r="H19" s="33">
        <f t="shared" si="2"/>
        <v>0</v>
      </c>
    </row>
    <row r="20" spans="1:8" x14ac:dyDescent="0.25">
      <c r="A20" s="64">
        <v>8</v>
      </c>
      <c r="B20" s="26" t="s">
        <v>171</v>
      </c>
      <c r="C20" s="65"/>
      <c r="D20" s="65"/>
      <c r="E20" s="68"/>
      <c r="F20" s="63">
        <f t="shared" si="0"/>
        <v>0</v>
      </c>
      <c r="G20" s="63">
        <f t="shared" si="1"/>
        <v>0</v>
      </c>
      <c r="H20" s="33">
        <f t="shared" si="2"/>
        <v>0</v>
      </c>
    </row>
    <row r="21" spans="1:8" x14ac:dyDescent="0.25">
      <c r="A21" s="60">
        <v>9</v>
      </c>
      <c r="B21" s="26" t="s">
        <v>171</v>
      </c>
      <c r="C21" s="65"/>
      <c r="D21" s="65"/>
      <c r="E21" s="68"/>
      <c r="F21" s="63">
        <f t="shared" si="0"/>
        <v>0</v>
      </c>
      <c r="G21" s="63">
        <f t="shared" si="1"/>
        <v>0</v>
      </c>
      <c r="H21" s="33">
        <f t="shared" si="2"/>
        <v>0</v>
      </c>
    </row>
    <row r="22" spans="1:8" x14ac:dyDescent="0.25">
      <c r="A22" s="64">
        <v>10</v>
      </c>
      <c r="B22" s="26" t="s">
        <v>171</v>
      </c>
      <c r="C22" s="65"/>
      <c r="D22" s="65"/>
      <c r="E22" s="68"/>
      <c r="F22" s="63">
        <f t="shared" si="0"/>
        <v>0</v>
      </c>
      <c r="G22" s="63">
        <f t="shared" si="1"/>
        <v>0</v>
      </c>
      <c r="H22" s="33">
        <f t="shared" si="2"/>
        <v>0</v>
      </c>
    </row>
    <row r="23" spans="1:8" x14ac:dyDescent="0.25">
      <c r="A23" s="76"/>
      <c r="B23" s="23" t="s">
        <v>161</v>
      </c>
      <c r="C23" s="77"/>
      <c r="D23" s="78"/>
      <c r="E23" s="79"/>
      <c r="F23" s="80">
        <f>SUM(F13:F22)</f>
        <v>0</v>
      </c>
      <c r="G23" s="80">
        <f>SUM(G13:G22)</f>
        <v>0</v>
      </c>
      <c r="H23" s="80">
        <f>SUM(H13:H22)</f>
        <v>0</v>
      </c>
    </row>
    <row r="25" spans="1:8" ht="30" x14ac:dyDescent="0.25">
      <c r="B25" s="70" t="s">
        <v>172</v>
      </c>
      <c r="C25" s="71">
        <f>F23</f>
        <v>0</v>
      </c>
      <c r="D25" s="113" t="s">
        <v>236</v>
      </c>
      <c r="E25" s="113"/>
      <c r="F25" s="113"/>
      <c r="G25" s="113"/>
      <c r="H25" s="113"/>
    </row>
    <row r="26" spans="1:8" x14ac:dyDescent="0.25">
      <c r="B26" s="72" t="s">
        <v>173</v>
      </c>
      <c r="C26" s="69">
        <v>0</v>
      </c>
      <c r="D26" s="113"/>
      <c r="E26" s="113"/>
      <c r="F26" s="113"/>
      <c r="G26" s="113"/>
      <c r="H26" s="113"/>
    </row>
    <row r="27" spans="1:8" ht="15" customHeight="1" x14ac:dyDescent="0.25">
      <c r="B27" s="72" t="s">
        <v>174</v>
      </c>
      <c r="C27" s="73" t="e">
        <f>C25/C26</f>
        <v>#DIV/0!</v>
      </c>
      <c r="D27" s="113"/>
      <c r="E27" s="113"/>
      <c r="F27" s="113"/>
      <c r="G27" s="113"/>
      <c r="H27" s="113"/>
    </row>
    <row r="29" spans="1:8" x14ac:dyDescent="0.25">
      <c r="B29" s="55" t="s">
        <v>175</v>
      </c>
    </row>
    <row r="30" spans="1:8" x14ac:dyDescent="0.25">
      <c r="B30" s="47" t="s">
        <v>176</v>
      </c>
    </row>
    <row r="31" spans="1:8" x14ac:dyDescent="0.25">
      <c r="B31" s="47" t="s">
        <v>177</v>
      </c>
    </row>
  </sheetData>
  <mergeCells count="14">
    <mergeCell ref="D25:H27"/>
    <mergeCell ref="A2:H2"/>
    <mergeCell ref="A3:H3"/>
    <mergeCell ref="A8:B8"/>
    <mergeCell ref="C8:H8"/>
    <mergeCell ref="A9:B9"/>
    <mergeCell ref="C9:H9"/>
    <mergeCell ref="A11:H11"/>
    <mergeCell ref="A5:B5"/>
    <mergeCell ref="C5:H5"/>
    <mergeCell ref="A6:B6"/>
    <mergeCell ref="C6:H6"/>
    <mergeCell ref="A7:B7"/>
    <mergeCell ref="C7:H7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Header xml:space="preserve">&amp;L&amp;G&amp;C&amp;"-,Έντονη γραφή"ΔΙΚΤΥΟ ΣΥΝΕΡΓΑΣΙΑΣ ΔΗΜΩΝ ΠΕ ΝΣΗΩΝ ΑΤΤΙΚΗΣ&amp;"-,Κανονικά" </oddHeader>
    <oddFooter>&amp;C&amp;G&amp;R&amp;P από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9C1F5-703C-4068-B615-30CC88A409C7}">
  <sheetPr>
    <pageSetUpPr fitToPage="1"/>
  </sheetPr>
  <dimension ref="A3:I24"/>
  <sheetViews>
    <sheetView view="pageBreakPreview" zoomScale="70" zoomScaleNormal="100" zoomScaleSheetLayoutView="70" workbookViewId="0">
      <selection activeCell="E18" sqref="E18"/>
    </sheetView>
  </sheetViews>
  <sheetFormatPr defaultRowHeight="15" x14ac:dyDescent="0.25"/>
  <cols>
    <col min="1" max="1" width="9.140625" style="3"/>
    <col min="2" max="2" width="40.5703125" style="3" customWidth="1"/>
    <col min="3" max="3" width="9.140625" style="3"/>
    <col min="4" max="4" width="11.85546875" style="3" customWidth="1"/>
    <col min="5" max="5" width="11.28515625" style="3" customWidth="1"/>
    <col min="6" max="6" width="9.140625" style="3"/>
    <col min="7" max="7" width="9.140625" style="3" customWidth="1"/>
    <col min="8" max="8" width="10.28515625" style="3" customWidth="1"/>
    <col min="9" max="9" width="22.140625" style="3" customWidth="1"/>
    <col min="10" max="16384" width="9.140625" style="3"/>
  </cols>
  <sheetData>
    <row r="3" spans="1:9" x14ac:dyDescent="0.25">
      <c r="A3" s="99" t="s">
        <v>206</v>
      </c>
      <c r="B3" s="99"/>
      <c r="C3" s="99"/>
      <c r="D3" s="99"/>
      <c r="E3" s="99"/>
      <c r="F3" s="99"/>
      <c r="G3" s="99"/>
      <c r="H3" s="99"/>
      <c r="I3" s="99"/>
    </row>
    <row r="4" spans="1:9" ht="36" customHeight="1" x14ac:dyDescent="0.25">
      <c r="A4" s="168" t="s">
        <v>205</v>
      </c>
      <c r="B4" s="168"/>
      <c r="C4" s="168"/>
      <c r="D4" s="168"/>
      <c r="E4" s="168"/>
      <c r="F4" s="168"/>
      <c r="G4" s="168"/>
      <c r="H4" s="168"/>
      <c r="I4" s="168"/>
    </row>
    <row r="5" spans="1:9" ht="15.75" thickBot="1" x14ac:dyDescent="0.3"/>
    <row r="6" spans="1:9" x14ac:dyDescent="0.25">
      <c r="A6" s="194" t="s">
        <v>150</v>
      </c>
      <c r="B6" s="195"/>
      <c r="C6" s="196"/>
      <c r="D6" s="196"/>
      <c r="E6" s="196"/>
      <c r="F6" s="196"/>
      <c r="G6" s="196"/>
      <c r="H6" s="196"/>
      <c r="I6" s="197"/>
    </row>
    <row r="7" spans="1:9" x14ac:dyDescent="0.25">
      <c r="A7" s="185" t="s">
        <v>151</v>
      </c>
      <c r="B7" s="147"/>
      <c r="C7" s="186"/>
      <c r="D7" s="186"/>
      <c r="E7" s="186"/>
      <c r="F7" s="186"/>
      <c r="G7" s="186"/>
      <c r="H7" s="186"/>
      <c r="I7" s="187"/>
    </row>
    <row r="8" spans="1:9" x14ac:dyDescent="0.25">
      <c r="A8" s="185" t="s">
        <v>152</v>
      </c>
      <c r="B8" s="147"/>
      <c r="C8" s="186"/>
      <c r="D8" s="186"/>
      <c r="E8" s="186"/>
      <c r="F8" s="186"/>
      <c r="G8" s="186"/>
      <c r="H8" s="186"/>
      <c r="I8" s="187"/>
    </row>
    <row r="9" spans="1:9" x14ac:dyDescent="0.25">
      <c r="A9" s="185" t="s">
        <v>153</v>
      </c>
      <c r="B9" s="147"/>
      <c r="C9" s="186"/>
      <c r="D9" s="186"/>
      <c r="E9" s="186"/>
      <c r="F9" s="186"/>
      <c r="G9" s="186"/>
      <c r="H9" s="186"/>
      <c r="I9" s="187"/>
    </row>
    <row r="10" spans="1:9" ht="15.75" thickBot="1" x14ac:dyDescent="0.3">
      <c r="A10" s="188" t="s">
        <v>154</v>
      </c>
      <c r="B10" s="189"/>
      <c r="C10" s="190"/>
      <c r="D10" s="190"/>
      <c r="E10" s="190"/>
      <c r="F10" s="190"/>
      <c r="G10" s="190"/>
      <c r="H10" s="190"/>
      <c r="I10" s="191"/>
    </row>
    <row r="11" spans="1:9" x14ac:dyDescent="0.25">
      <c r="A11" s="81"/>
      <c r="B11" s="81"/>
      <c r="C11" s="81"/>
      <c r="D11" s="81"/>
      <c r="E11" s="81"/>
      <c r="F11" s="81"/>
      <c r="G11" s="81"/>
      <c r="H11" s="82"/>
      <c r="I11" s="57"/>
    </row>
    <row r="12" spans="1:9" ht="38.25" customHeight="1" x14ac:dyDescent="0.25">
      <c r="A12" s="192" t="s">
        <v>189</v>
      </c>
      <c r="B12" s="192"/>
      <c r="C12" s="192"/>
      <c r="D12" s="192"/>
      <c r="E12" s="192"/>
      <c r="F12" s="192"/>
      <c r="G12" s="192"/>
      <c r="H12" s="192"/>
      <c r="I12" s="192"/>
    </row>
    <row r="13" spans="1:9" ht="30" x14ac:dyDescent="0.25">
      <c r="A13" s="88" t="s">
        <v>155</v>
      </c>
      <c r="B13" s="88" t="s">
        <v>179</v>
      </c>
      <c r="C13" s="88" t="s">
        <v>75</v>
      </c>
      <c r="D13" s="88" t="s">
        <v>157</v>
      </c>
      <c r="E13" s="88" t="s">
        <v>158</v>
      </c>
      <c r="F13" s="89" t="s">
        <v>159</v>
      </c>
      <c r="G13" s="88" t="s">
        <v>160</v>
      </c>
      <c r="H13" s="88" t="s">
        <v>161</v>
      </c>
      <c r="I13" s="88" t="s">
        <v>180</v>
      </c>
    </row>
    <row r="14" spans="1:9" x14ac:dyDescent="0.25">
      <c r="A14" s="16" t="s">
        <v>62</v>
      </c>
      <c r="B14" s="25" t="s">
        <v>181</v>
      </c>
      <c r="C14" s="25"/>
      <c r="D14" s="25"/>
      <c r="E14" s="25"/>
      <c r="F14" s="83">
        <f>SUM(F15:F21)</f>
        <v>0</v>
      </c>
      <c r="G14" s="83">
        <f t="shared" ref="G14:I14" si="0">SUM(G15:G21)</f>
        <v>0</v>
      </c>
      <c r="H14" s="83">
        <f t="shared" si="0"/>
        <v>0</v>
      </c>
      <c r="I14" s="83">
        <f t="shared" si="0"/>
        <v>0</v>
      </c>
    </row>
    <row r="15" spans="1:9" x14ac:dyDescent="0.25">
      <c r="A15" s="64">
        <v>1</v>
      </c>
      <c r="B15" s="26" t="s">
        <v>182</v>
      </c>
      <c r="C15" s="26"/>
      <c r="D15" s="26"/>
      <c r="E15" s="26"/>
      <c r="F15" s="63">
        <f>E15*D15</f>
        <v>0</v>
      </c>
      <c r="G15" s="63">
        <f>F15*0.24</f>
        <v>0</v>
      </c>
      <c r="H15" s="84">
        <f>F15+G15</f>
        <v>0</v>
      </c>
      <c r="I15" s="2"/>
    </row>
    <row r="16" spans="1:9" x14ac:dyDescent="0.25">
      <c r="A16" s="64">
        <v>2</v>
      </c>
      <c r="B16" s="26" t="s">
        <v>96</v>
      </c>
      <c r="C16" s="26"/>
      <c r="D16" s="26"/>
      <c r="F16" s="63">
        <f t="shared" ref="F16:F21" si="1">E16*D16</f>
        <v>0</v>
      </c>
      <c r="G16" s="63">
        <f t="shared" ref="G16:G21" si="2">F16*0.24</f>
        <v>0</v>
      </c>
      <c r="H16" s="84">
        <f t="shared" ref="H16:H21" si="3">F16+G16</f>
        <v>0</v>
      </c>
      <c r="I16" s="2"/>
    </row>
    <row r="17" spans="1:9" ht="30" x14ac:dyDescent="0.25">
      <c r="A17" s="87">
        <v>3</v>
      </c>
      <c r="B17" s="85" t="s">
        <v>183</v>
      </c>
      <c r="C17" s="26"/>
      <c r="D17" s="26"/>
      <c r="E17" s="26"/>
      <c r="F17" s="63">
        <f t="shared" si="1"/>
        <v>0</v>
      </c>
      <c r="G17" s="63">
        <f t="shared" si="2"/>
        <v>0</v>
      </c>
      <c r="H17" s="84">
        <f t="shared" si="3"/>
        <v>0</v>
      </c>
      <c r="I17" s="2"/>
    </row>
    <row r="18" spans="1:9" ht="30" x14ac:dyDescent="0.25">
      <c r="A18" s="87">
        <v>4</v>
      </c>
      <c r="B18" s="85" t="s">
        <v>184</v>
      </c>
      <c r="C18" s="26"/>
      <c r="D18" s="26"/>
      <c r="E18" s="26"/>
      <c r="F18" s="63">
        <f t="shared" si="1"/>
        <v>0</v>
      </c>
      <c r="G18" s="63">
        <f t="shared" si="2"/>
        <v>0</v>
      </c>
      <c r="H18" s="84">
        <f t="shared" si="3"/>
        <v>0</v>
      </c>
      <c r="I18" s="2"/>
    </row>
    <row r="19" spans="1:9" x14ac:dyDescent="0.25">
      <c r="A19" s="87">
        <v>5</v>
      </c>
      <c r="B19" s="85" t="s">
        <v>98</v>
      </c>
      <c r="C19" s="26"/>
      <c r="D19" s="26"/>
      <c r="E19" s="26"/>
      <c r="F19" s="63">
        <f t="shared" si="1"/>
        <v>0</v>
      </c>
      <c r="G19" s="63">
        <f t="shared" si="2"/>
        <v>0</v>
      </c>
      <c r="H19" s="84">
        <f t="shared" si="3"/>
        <v>0</v>
      </c>
      <c r="I19" s="2"/>
    </row>
    <row r="20" spans="1:9" x14ac:dyDescent="0.25">
      <c r="A20" s="87">
        <v>6</v>
      </c>
      <c r="B20" s="85" t="s">
        <v>99</v>
      </c>
      <c r="C20" s="26"/>
      <c r="D20" s="26"/>
      <c r="E20" s="26"/>
      <c r="F20" s="63">
        <f t="shared" ref="F20" si="4">E20*D20</f>
        <v>0</v>
      </c>
      <c r="G20" s="63">
        <f t="shared" ref="G20" si="5">F20*0.24</f>
        <v>0</v>
      </c>
      <c r="H20" s="84">
        <f t="shared" ref="H20" si="6">F20+G20</f>
        <v>0</v>
      </c>
      <c r="I20" s="2"/>
    </row>
    <row r="21" spans="1:9" x14ac:dyDescent="0.25">
      <c r="A21" s="87">
        <v>7</v>
      </c>
      <c r="B21" s="85" t="s">
        <v>185</v>
      </c>
      <c r="C21" s="26"/>
      <c r="D21" s="26"/>
      <c r="E21" s="26"/>
      <c r="F21" s="63">
        <f t="shared" si="1"/>
        <v>0</v>
      </c>
      <c r="G21" s="63">
        <f t="shared" si="2"/>
        <v>0</v>
      </c>
      <c r="H21" s="84">
        <f t="shared" si="3"/>
        <v>0</v>
      </c>
      <c r="I21" s="2"/>
    </row>
    <row r="22" spans="1:9" ht="45" x14ac:dyDescent="0.25">
      <c r="A22" s="16" t="s">
        <v>60</v>
      </c>
      <c r="B22" s="25" t="s">
        <v>186</v>
      </c>
      <c r="C22" s="25"/>
      <c r="D22" s="25"/>
      <c r="E22" s="25"/>
      <c r="F22" s="83">
        <f>D22*E22</f>
        <v>0</v>
      </c>
      <c r="G22" s="83">
        <f>F22*0.24</f>
        <v>0</v>
      </c>
      <c r="H22" s="83">
        <f>F22+G22</f>
        <v>0</v>
      </c>
      <c r="I22" s="83">
        <f>G22+H22</f>
        <v>0</v>
      </c>
    </row>
    <row r="23" spans="1:9" x14ac:dyDescent="0.25">
      <c r="A23" s="90"/>
      <c r="B23" s="91" t="s">
        <v>187</v>
      </c>
      <c r="C23" s="91"/>
      <c r="D23" s="91"/>
      <c r="E23" s="91"/>
      <c r="F23" s="92">
        <f>F14+F22</f>
        <v>0</v>
      </c>
      <c r="G23" s="92">
        <f t="shared" ref="G23:I23" si="7">G14+G22</f>
        <v>0</v>
      </c>
      <c r="H23" s="92">
        <f t="shared" si="7"/>
        <v>0</v>
      </c>
      <c r="I23" s="92">
        <f t="shared" si="7"/>
        <v>0</v>
      </c>
    </row>
    <row r="24" spans="1:9" x14ac:dyDescent="0.25">
      <c r="A24" s="86" t="s">
        <v>129</v>
      </c>
      <c r="B24" s="193" t="s">
        <v>188</v>
      </c>
      <c r="C24" s="193"/>
      <c r="D24" s="193"/>
    </row>
  </sheetData>
  <mergeCells count="14">
    <mergeCell ref="A12:I12"/>
    <mergeCell ref="B24:D24"/>
    <mergeCell ref="A6:B6"/>
    <mergeCell ref="C6:I6"/>
    <mergeCell ref="A7:B7"/>
    <mergeCell ref="C7:I7"/>
    <mergeCell ref="A8:B8"/>
    <mergeCell ref="C8:I8"/>
    <mergeCell ref="A4:I4"/>
    <mergeCell ref="A3:I3"/>
    <mergeCell ref="A9:B9"/>
    <mergeCell ref="C9:I9"/>
    <mergeCell ref="A10:B10"/>
    <mergeCell ref="C10:I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 xml:space="preserve">&amp;L&amp;G&amp;C&amp;"-,Έντονη γραφή"ΔΙΚΤΥΟ ΣΥΝΕΡΓΑΣΙΑΣ ΔΗΜΩΝ ΠΕ ΝΣΗΩΝ ΑΤΤΙΚΗΣ&amp;"-,Κανονικά" </oddHeader>
    <oddFooter>&amp;C&amp;G&amp;R&amp;P από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56942-E123-43DA-9E1B-62CD826887D0}">
  <sheetPr>
    <pageSetUpPr fitToPage="1"/>
  </sheetPr>
  <dimension ref="A2:K32"/>
  <sheetViews>
    <sheetView tabSelected="1" view="pageBreakPreview" topLeftCell="A23" zoomScale="80" zoomScaleNormal="100" zoomScaleSheetLayoutView="80" workbookViewId="0">
      <selection activeCell="M31" sqref="M31"/>
    </sheetView>
  </sheetViews>
  <sheetFormatPr defaultRowHeight="15" x14ac:dyDescent="0.25"/>
  <cols>
    <col min="2" max="2" width="48.140625" customWidth="1"/>
    <col min="3" max="3" width="15.28515625" customWidth="1"/>
    <col min="4" max="4" width="12.7109375" customWidth="1"/>
    <col min="5" max="5" width="11.140625" customWidth="1"/>
    <col min="6" max="6" width="9" bestFit="1" customWidth="1"/>
    <col min="7" max="7" width="8.85546875" bestFit="1" customWidth="1"/>
    <col min="9" max="9" width="9" bestFit="1" customWidth="1"/>
    <col min="10" max="10" width="8.7109375" bestFit="1" customWidth="1"/>
    <col min="11" max="11" width="9.7109375" bestFit="1" customWidth="1"/>
  </cols>
  <sheetData>
    <row r="2" spans="1:11" x14ac:dyDescent="0.25">
      <c r="A2" s="99" t="s">
        <v>206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39" customHeight="1" x14ac:dyDescent="0.25">
      <c r="A3" s="168" t="s">
        <v>205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</row>
    <row r="4" spans="1:11" x14ac:dyDescent="0.25">
      <c r="A4" s="97"/>
      <c r="B4" s="97"/>
      <c r="C4" s="97"/>
      <c r="D4" s="97"/>
      <c r="E4" s="97"/>
      <c r="F4" s="97"/>
      <c r="G4" s="97"/>
      <c r="H4" s="97"/>
      <c r="I4" s="97"/>
    </row>
    <row r="5" spans="1:11" x14ac:dyDescent="0.25">
      <c r="A5" s="147" t="s">
        <v>150</v>
      </c>
      <c r="B5" s="147"/>
      <c r="C5" s="147"/>
      <c r="D5" s="164"/>
      <c r="E5" s="164"/>
      <c r="F5" s="164"/>
      <c r="G5" s="164"/>
      <c r="H5" s="164"/>
      <c r="I5" s="164"/>
      <c r="J5" s="164"/>
      <c r="K5" s="164"/>
    </row>
    <row r="6" spans="1:11" x14ac:dyDescent="0.25">
      <c r="A6" s="147" t="s">
        <v>151</v>
      </c>
      <c r="B6" s="147"/>
      <c r="C6" s="147"/>
      <c r="D6" s="164"/>
      <c r="E6" s="164"/>
      <c r="F6" s="164"/>
      <c r="G6" s="164"/>
      <c r="H6" s="164"/>
      <c r="I6" s="164"/>
      <c r="J6" s="164"/>
      <c r="K6" s="164"/>
    </row>
    <row r="7" spans="1:11" x14ac:dyDescent="0.25">
      <c r="A7" s="147" t="s">
        <v>152</v>
      </c>
      <c r="B7" s="147"/>
      <c r="C7" s="147"/>
      <c r="D7" s="164"/>
      <c r="E7" s="164"/>
      <c r="F7" s="164"/>
      <c r="G7" s="164"/>
      <c r="H7" s="164"/>
      <c r="I7" s="164"/>
      <c r="J7" s="164"/>
      <c r="K7" s="164"/>
    </row>
    <row r="8" spans="1:11" x14ac:dyDescent="0.25">
      <c r="A8" s="147" t="s">
        <v>153</v>
      </c>
      <c r="B8" s="147"/>
      <c r="C8" s="147"/>
      <c r="D8" s="164"/>
      <c r="E8" s="164"/>
      <c r="F8" s="164"/>
      <c r="G8" s="164"/>
      <c r="H8" s="164"/>
      <c r="I8" s="164"/>
      <c r="J8" s="164"/>
      <c r="K8" s="164"/>
    </row>
    <row r="9" spans="1:11" x14ac:dyDescent="0.25">
      <c r="A9" s="147" t="s">
        <v>154</v>
      </c>
      <c r="B9" s="147"/>
      <c r="C9" s="147"/>
      <c r="D9" s="164"/>
      <c r="E9" s="164"/>
      <c r="F9" s="164"/>
      <c r="G9" s="164"/>
      <c r="H9" s="164"/>
      <c r="I9" s="164"/>
      <c r="J9" s="164"/>
      <c r="K9" s="164"/>
    </row>
    <row r="10" spans="1:11" x14ac:dyDescent="0.25">
      <c r="A10" s="5"/>
      <c r="B10" s="3"/>
      <c r="C10" s="3"/>
      <c r="D10" s="3"/>
      <c r="E10" s="3"/>
      <c r="F10" s="3"/>
      <c r="G10" s="3"/>
      <c r="H10" s="3"/>
      <c r="I10" s="3"/>
    </row>
    <row r="11" spans="1:11" ht="28.5" customHeight="1" x14ac:dyDescent="0.25">
      <c r="A11" s="161" t="s">
        <v>209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3"/>
    </row>
    <row r="12" spans="1:11" x14ac:dyDescent="0.25">
      <c r="A12" s="178" t="s">
        <v>3</v>
      </c>
      <c r="B12" s="178" t="s">
        <v>76</v>
      </c>
      <c r="C12" s="177" t="s">
        <v>190</v>
      </c>
      <c r="D12" s="177" t="s">
        <v>239</v>
      </c>
      <c r="E12" s="177" t="s">
        <v>240</v>
      </c>
      <c r="F12" s="144" t="s">
        <v>191</v>
      </c>
      <c r="G12" s="145"/>
      <c r="H12" s="145"/>
      <c r="I12" s="145"/>
      <c r="J12" s="145"/>
      <c r="K12" s="146"/>
    </row>
    <row r="13" spans="1:11" ht="45" customHeight="1" x14ac:dyDescent="0.25">
      <c r="A13" s="178"/>
      <c r="B13" s="178"/>
      <c r="C13" s="177"/>
      <c r="D13" s="177"/>
      <c r="E13" s="177"/>
      <c r="F13" s="10" t="s">
        <v>192</v>
      </c>
      <c r="G13" s="10" t="s">
        <v>193</v>
      </c>
      <c r="H13" s="10" t="s">
        <v>194</v>
      </c>
      <c r="I13" s="10" t="s">
        <v>195</v>
      </c>
      <c r="J13" s="10" t="s">
        <v>196</v>
      </c>
      <c r="K13" s="10" t="s">
        <v>197</v>
      </c>
    </row>
    <row r="14" spans="1:11" x14ac:dyDescent="0.25">
      <c r="A14" s="10"/>
      <c r="B14" s="10"/>
      <c r="C14" s="203" t="s">
        <v>226</v>
      </c>
      <c r="D14" s="203" t="s">
        <v>227</v>
      </c>
      <c r="E14" s="203" t="s">
        <v>228</v>
      </c>
      <c r="F14" s="204" t="s">
        <v>229</v>
      </c>
      <c r="G14" s="205"/>
      <c r="H14" s="205"/>
      <c r="I14" s="205"/>
      <c r="J14" s="205"/>
      <c r="K14" s="206"/>
    </row>
    <row r="15" spans="1:11" ht="30" x14ac:dyDescent="0.25">
      <c r="A15" s="93" t="s">
        <v>55</v>
      </c>
      <c r="B15" s="94" t="s">
        <v>241</v>
      </c>
      <c r="C15" s="95"/>
      <c r="D15" s="95"/>
      <c r="E15" s="96" t="e">
        <f>C15/C25</f>
        <v>#DIV/0!</v>
      </c>
      <c r="F15" s="95"/>
      <c r="G15" s="95"/>
      <c r="H15" s="95"/>
      <c r="I15" s="95"/>
      <c r="J15" s="95"/>
      <c r="K15" s="95"/>
    </row>
    <row r="16" spans="1:11" x14ac:dyDescent="0.25">
      <c r="A16" s="93" t="s">
        <v>56</v>
      </c>
      <c r="B16" s="94" t="s">
        <v>66</v>
      </c>
      <c r="C16" s="95"/>
      <c r="D16" s="95"/>
      <c r="E16" s="96" t="e">
        <f>C16/C25</f>
        <v>#DIV/0!</v>
      </c>
      <c r="F16" s="95"/>
      <c r="G16" s="95"/>
      <c r="H16" s="95"/>
      <c r="I16" s="95"/>
      <c r="J16" s="95"/>
      <c r="K16" s="95"/>
    </row>
    <row r="17" spans="1:11" x14ac:dyDescent="0.25">
      <c r="A17" s="93" t="s">
        <v>57</v>
      </c>
      <c r="B17" s="94" t="s">
        <v>67</v>
      </c>
      <c r="C17" s="95"/>
      <c r="D17" s="95"/>
      <c r="E17" s="96" t="e">
        <f>C17/C25</f>
        <v>#DIV/0!</v>
      </c>
      <c r="F17" s="95"/>
      <c r="G17" s="95"/>
      <c r="H17" s="95"/>
      <c r="I17" s="95"/>
      <c r="J17" s="95"/>
      <c r="K17" s="95"/>
    </row>
    <row r="18" spans="1:11" x14ac:dyDescent="0.25">
      <c r="A18" s="93" t="s">
        <v>58</v>
      </c>
      <c r="B18" s="94" t="s">
        <v>68</v>
      </c>
      <c r="C18" s="95"/>
      <c r="D18" s="95"/>
      <c r="E18" s="96" t="e">
        <f>C18/C25</f>
        <v>#DIV/0!</v>
      </c>
      <c r="F18" s="95"/>
      <c r="G18" s="95"/>
      <c r="H18" s="95"/>
      <c r="I18" s="95"/>
      <c r="J18" s="95"/>
      <c r="K18" s="95"/>
    </row>
    <row r="19" spans="1:11" ht="30" x14ac:dyDescent="0.25">
      <c r="A19" s="93" t="s">
        <v>59</v>
      </c>
      <c r="B19" s="94" t="s">
        <v>237</v>
      </c>
      <c r="C19" s="95"/>
      <c r="D19" s="95"/>
      <c r="E19" s="96" t="e">
        <f>C19/C25</f>
        <v>#DIV/0!</v>
      </c>
      <c r="F19" s="95"/>
      <c r="G19" s="95"/>
      <c r="H19" s="95"/>
      <c r="I19" s="95"/>
      <c r="J19" s="95"/>
      <c r="K19" s="95"/>
    </row>
    <row r="20" spans="1:11" ht="30" x14ac:dyDescent="0.25">
      <c r="A20" s="93" t="s">
        <v>60</v>
      </c>
      <c r="B20" s="94" t="s">
        <v>200</v>
      </c>
      <c r="C20" s="95"/>
      <c r="D20" s="95"/>
      <c r="E20" s="96" t="e">
        <f>C20/C25</f>
        <v>#DIV/0!</v>
      </c>
      <c r="F20" s="95"/>
      <c r="G20" s="95"/>
      <c r="H20" s="95"/>
      <c r="I20" s="95"/>
      <c r="J20" s="95"/>
      <c r="K20" s="95"/>
    </row>
    <row r="21" spans="1:11" x14ac:dyDescent="0.25">
      <c r="A21" s="93" t="s">
        <v>61</v>
      </c>
      <c r="B21" s="94" t="s">
        <v>71</v>
      </c>
      <c r="C21" s="95"/>
      <c r="D21" s="95"/>
      <c r="E21" s="96" t="e">
        <f>C21/C25</f>
        <v>#DIV/0!</v>
      </c>
      <c r="F21" s="95"/>
      <c r="G21" s="95"/>
      <c r="H21" s="95"/>
      <c r="I21" s="95"/>
      <c r="J21" s="95"/>
      <c r="K21" s="95"/>
    </row>
    <row r="22" spans="1:11" x14ac:dyDescent="0.25">
      <c r="A22" s="93" t="s">
        <v>62</v>
      </c>
      <c r="B22" s="94" t="s">
        <v>74</v>
      </c>
      <c r="C22" s="95"/>
      <c r="D22" s="95"/>
      <c r="E22" s="96" t="e">
        <f>C22/C25</f>
        <v>#DIV/0!</v>
      </c>
      <c r="F22" s="95"/>
      <c r="G22" s="95"/>
      <c r="H22" s="95"/>
      <c r="I22" s="95"/>
      <c r="J22" s="95"/>
      <c r="K22" s="95"/>
    </row>
    <row r="23" spans="1:11" ht="30" x14ac:dyDescent="0.25">
      <c r="A23" s="93" t="s">
        <v>63</v>
      </c>
      <c r="B23" s="94" t="s">
        <v>198</v>
      </c>
      <c r="C23" s="95"/>
      <c r="D23" s="95"/>
      <c r="E23" s="96" t="e">
        <f>C23/C25</f>
        <v>#DIV/0!</v>
      </c>
      <c r="F23" s="95"/>
      <c r="G23" s="95"/>
      <c r="H23" s="95"/>
      <c r="I23" s="95"/>
      <c r="J23" s="95"/>
      <c r="K23" s="95"/>
    </row>
    <row r="24" spans="1:11" ht="45" x14ac:dyDescent="0.25">
      <c r="A24" s="93" t="s">
        <v>64</v>
      </c>
      <c r="B24" s="94" t="s">
        <v>199</v>
      </c>
      <c r="C24" s="95"/>
      <c r="D24" s="95"/>
      <c r="E24" s="96" t="e">
        <f>C24/C25</f>
        <v>#DIV/0!</v>
      </c>
      <c r="F24" s="95"/>
      <c r="G24" s="95"/>
      <c r="H24" s="95"/>
      <c r="I24" s="95"/>
      <c r="J24" s="95"/>
      <c r="K24" s="95"/>
    </row>
    <row r="25" spans="1:11" ht="25.5" customHeight="1" x14ac:dyDescent="0.25">
      <c r="A25" s="144" t="s">
        <v>201</v>
      </c>
      <c r="B25" s="145"/>
      <c r="C25" s="59">
        <f>SUM(C15:C24)</f>
        <v>0</v>
      </c>
      <c r="D25" s="59">
        <f t="shared" ref="D25" si="0">SUM(D15:D24)</f>
        <v>0</v>
      </c>
      <c r="E25" s="59" t="e">
        <f>SUM(E15:E24)</f>
        <v>#DIV/0!</v>
      </c>
      <c r="F25" s="59">
        <f>F24+F23+F22+F21+F20+F19+F18+F17+F16+F15</f>
        <v>0</v>
      </c>
      <c r="G25" s="59">
        <f>G24+G23+G22+G21+G20+G19+G18+G17+G16+G15</f>
        <v>0</v>
      </c>
      <c r="H25" s="59">
        <f>H24+H23+H22+H21+H20+H19+H18+H17+H16+H15</f>
        <v>0</v>
      </c>
      <c r="I25" s="59">
        <f>I24+I23+I22+I21+I20+I19+I18+I17+I16+I15</f>
        <v>0</v>
      </c>
      <c r="J25" s="59">
        <f t="shared" ref="J25:K25" si="1">J24+J23+J22+J21+J20+J19+J18+J17+J16+J15</f>
        <v>0</v>
      </c>
      <c r="K25" s="59">
        <f t="shared" si="1"/>
        <v>0</v>
      </c>
    </row>
    <row r="27" spans="1:11" x14ac:dyDescent="0.25">
      <c r="A27" s="200" t="s">
        <v>238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</row>
    <row r="28" spans="1:11" x14ac:dyDescent="0.25">
      <c r="A28" s="198" t="s">
        <v>243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98"/>
    </row>
    <row r="29" spans="1:11" x14ac:dyDescent="0.25">
      <c r="A29" s="98" t="s">
        <v>202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</row>
    <row r="30" spans="1:11" x14ac:dyDescent="0.25">
      <c r="A30" s="198" t="s">
        <v>242</v>
      </c>
      <c r="B30" s="198"/>
      <c r="C30" s="198"/>
      <c r="D30" s="198"/>
      <c r="E30" s="198"/>
      <c r="F30" s="198"/>
      <c r="G30" s="198"/>
      <c r="H30" s="198"/>
      <c r="I30" s="198"/>
      <c r="J30" s="198"/>
      <c r="K30" s="198"/>
    </row>
    <row r="31" spans="1:11" x14ac:dyDescent="0.25">
      <c r="A31" s="198"/>
      <c r="B31" s="198"/>
      <c r="C31" s="198"/>
      <c r="D31" s="198"/>
      <c r="E31" s="198"/>
      <c r="F31" s="198"/>
      <c r="G31" s="198"/>
      <c r="H31" s="198"/>
      <c r="I31" s="198"/>
      <c r="J31" s="198"/>
      <c r="K31" s="198"/>
    </row>
    <row r="32" spans="1:11" x14ac:dyDescent="0.25">
      <c r="A32" s="199" t="s">
        <v>203</v>
      </c>
      <c r="B32" s="198"/>
      <c r="C32" s="198"/>
      <c r="D32" s="198"/>
      <c r="E32" s="198"/>
      <c r="F32" s="198"/>
      <c r="G32" s="198"/>
      <c r="H32" s="198"/>
      <c r="I32" s="198"/>
      <c r="J32" s="198"/>
      <c r="K32" s="198"/>
    </row>
  </sheetData>
  <mergeCells count="26">
    <mergeCell ref="A31:K31"/>
    <mergeCell ref="A32:K32"/>
    <mergeCell ref="D5:K5"/>
    <mergeCell ref="D6:K6"/>
    <mergeCell ref="D7:K7"/>
    <mergeCell ref="D8:K8"/>
    <mergeCell ref="D9:K9"/>
    <mergeCell ref="F12:K12"/>
    <mergeCell ref="A12:A13"/>
    <mergeCell ref="B12:B13"/>
    <mergeCell ref="C12:C13"/>
    <mergeCell ref="D12:D13"/>
    <mergeCell ref="E12:E13"/>
    <mergeCell ref="A25:B25"/>
    <mergeCell ref="A27:K27"/>
    <mergeCell ref="A8:C8"/>
    <mergeCell ref="A2:K2"/>
    <mergeCell ref="A3:K3"/>
    <mergeCell ref="A11:K11"/>
    <mergeCell ref="A28:K28"/>
    <mergeCell ref="A30:K30"/>
    <mergeCell ref="A9:C9"/>
    <mergeCell ref="A5:C5"/>
    <mergeCell ref="A6:C6"/>
    <mergeCell ref="A7:C7"/>
    <mergeCell ref="F14:K14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Header xml:space="preserve">&amp;L&amp;G&amp;C&amp;"-,Έντονη γραφή"ΔΙΚΤΥΟ ΣΥΝΕΡΓΑΣΙΑΣ ΔΗΜΩΝ ΠΕ ΝΣΗΩΝ ΑΤΤΙΚΗΣ&amp;"-,Κανονικά" </oddHeader>
    <oddFooter>&amp;C&amp;G&amp;R&amp;P από &amp;N</oddFooter>
  </headerFooter>
  <rowBreaks count="1" manualBreakCount="1">
    <brk id="33" max="10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Καθορισμένες περιοχές</vt:lpstr>
      </vt:variant>
      <vt:variant>
        <vt:i4>4</vt:i4>
      </vt:variant>
    </vt:vector>
  </HeadingPairs>
  <TitlesOfParts>
    <vt:vector size="10" baseType="lpstr">
      <vt:lpstr>Ι. ΑΠΛΟΠΟΙΗΜΕΝΟ ΚΟΣΤΟΣ </vt:lpstr>
      <vt:lpstr>ΙΙ. ΕΚΣΥΓΧΡΟΝΙΣΜΟΣ ΚΤΙΡΙΑΚΑ</vt:lpstr>
      <vt:lpstr>ΙΙΙ. ΠΡΟΫΠΟΛΟΓΙΣΜΟΣ ΠΡΑΞΗΣ</vt:lpstr>
      <vt:lpstr>ΙV. ΠΕΡΙΒΑΛΛΩΝ ΧΩΡΟΣ </vt:lpstr>
      <vt:lpstr>V. ΕΚΔΗΛΩΣΕΙΣ</vt:lpstr>
      <vt:lpstr>VI. ΣΥΓΚΕΝΤΡΩΤΙΚΟΣ</vt:lpstr>
      <vt:lpstr>'VI. ΣΥΓΚΕΝΤΡΩΤΙΚΟΣ'!Print_Area</vt:lpstr>
      <vt:lpstr>'ΙV. ΠΕΡΙΒΑΛΛΩΝ ΧΩΡΟΣ '!Print_Area</vt:lpstr>
      <vt:lpstr>'ΙΙ. ΕΚΣΥΓΧΡΟΝΙΣΜΟΣ ΚΤΙΡΙΑΚΑ'!Print_Area</vt:lpstr>
      <vt:lpstr>'ΙΙΙ. ΠΡΟΫΠΟΛΟΓΙΣΜΟΣ ΠΡΑΞΗΣ'!Print_Area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Δίκτυο Δήμων ΠΕ Νήσων Αττικής</dc:creator>
  <cp:lastModifiedBy>DNALAG</cp:lastModifiedBy>
  <cp:lastPrinted>2025-12-18T11:00:15Z</cp:lastPrinted>
  <dcterms:created xsi:type="dcterms:W3CDTF">2025-12-16T10:00:26Z</dcterms:created>
  <dcterms:modified xsi:type="dcterms:W3CDTF">2026-01-29T11:37:59Z</dcterms:modified>
</cp:coreProperties>
</file>